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FokinaOR\Documents\Econom\ДЭСК\46 форма\2023\"/>
    </mc:Choice>
  </mc:AlternateContent>
  <xr:revisionPtr revIDLastSave="0" documentId="8_{C8CD4F62-EA65-42D2-BF9E-22ECAA990274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GR_BY_ORGN_DATA">EGR_BY_ORGN_DATA!$B$3:$E$3</definedName>
    <definedName name="EGR_BY_ORGN_HEADER">EGR_BY_ORGN_DATA!$A$1:$E$1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REESTR_MO!$A$2:$D$102</definedName>
    <definedName name="LIST_OKOPF_DATA">LIST_OKOPF!$B$3:$B$98</definedName>
    <definedName name="LIST_OKOPF_HEADER">LIST_OKOPF!$A$1:$B$1</definedName>
    <definedName name="LIST_ORG_EE_DATA">REESTR_ORG!$DR$3:$EI$116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</definedName>
    <definedName name="MO_LIST_10">REESTR_MO!$B$18:$B$25</definedName>
    <definedName name="MO_LIST_11">REESTR_MO!$B$26:$B$36</definedName>
    <definedName name="MO_LIST_12">REESTR_MO!$B$37:$B$37</definedName>
    <definedName name="MO_LIST_13">REESTR_MO!$B$38:$B$38</definedName>
    <definedName name="MO_LIST_14">REESTR_MO!$B$39:$B$46</definedName>
    <definedName name="MO_LIST_15">REESTR_MO!$B$47:$B$50</definedName>
    <definedName name="MO_LIST_16">REESTR_MO!$B$51:$B$51</definedName>
    <definedName name="MO_LIST_17">REESTR_MO!$B$52:$B$52</definedName>
    <definedName name="MO_LIST_18">REESTR_MO!$B$53:$B$53</definedName>
    <definedName name="MO_LIST_19">REESTR_MO!$B$54:$B$54</definedName>
    <definedName name="MO_LIST_2">REESTR_MO!$B$3:$B$3</definedName>
    <definedName name="MO_LIST_20">REESTR_MO!$B$55:$B$62</definedName>
    <definedName name="MO_LIST_21">REESTR_MO!$B$63:$B$63</definedName>
    <definedName name="MO_LIST_22">REESTR_MO!$B$64:$B$64</definedName>
    <definedName name="MO_LIST_23">REESTR_MO!$B$65:$B$73</definedName>
    <definedName name="MO_LIST_24">REESTR_MO!$B$74:$B$74</definedName>
    <definedName name="MO_LIST_25">REESTR_MO!$B$75:$B$75</definedName>
    <definedName name="MO_LIST_26">REESTR_MO!$B$76:$B$76</definedName>
    <definedName name="MO_LIST_27">REESTR_MO!$B$77:$B$77</definedName>
    <definedName name="MO_LIST_28">REESTR_MO!$B$78:$B$78</definedName>
    <definedName name="MO_LIST_29">REESTR_MO!$B$79:$B$85</definedName>
    <definedName name="MO_LIST_3">REESTR_MO!$B$4:$B$4</definedName>
    <definedName name="MO_LIST_30">REESTR_MO!$B$86:$B$86</definedName>
    <definedName name="MO_LIST_31">REESTR_MO!$B$87:$B$94</definedName>
    <definedName name="MO_LIST_32">REESTR_MO!$B$95:$B$100</definedName>
    <definedName name="MO_LIST_33">REESTR_MO!$B$101:$B$101</definedName>
    <definedName name="MO_LIST_34">REESTR_MO!$B$102:$B$102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REESTR_MO!$B$9:$B$16</definedName>
    <definedName name="MO_LIST_9">REESTR_MO!$B$17:$B$17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REESTR_MO!$E$2:$E$35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REESTR_MO!$C$2:$D$102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организациями'!$E$39</definedName>
    <definedName name="SECTION_EE_ISSUE_ENR_INCOME_ADJACENT_NET_START_ROW">'Отпуск ЭЭ сет организациями'!$E$28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организациями'!$E$26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организациями'!$E$62</definedName>
    <definedName name="SECTION_EE_ISSUE_ENR_OUTCOME_ADJACENT_NET_START_ROW">'Отпуск ЭЭ сет организациями'!$E$53</definedName>
    <definedName name="SECTION_EE_ISSUE_IMPORT_TAG_AREA">'Отпуск ЭЭ сет организациями'!$H$3:$T$3</definedName>
    <definedName name="SECTION_EE_ISSUE_NUMERIC_AREA">'Отпуск ЭЭ сет организациями'!$H$14:$L$188</definedName>
    <definedName name="SECTION_EE_ISSUE_PWR_INCOME_ADJACENT_NET_ADD_HL">'Отпуск ЭЭ сет организациями'!$E$97</definedName>
    <definedName name="SECTION_EE_ISSUE_PWR_INCOME_ADJACENT_NET_START_ROW">'Отпуск ЭЭ сет организациями'!$E$86</definedName>
    <definedName name="SECTION_EE_ISSUE_PWR_INCOME_GEN_ADD_HL">'Отпуск ЭЭ сет организациями'!$E$77</definedName>
    <definedName name="SECTION_EE_ISSUE_PWR_INCOME_GEN_START_ROW">'Отпуск ЭЭ сет организациями'!$E$76</definedName>
    <definedName name="SECTION_EE_ISSUE_PWR_INCOME_NON_NET_ADD_HL">'Отпуск ЭЭ сет организациями'!$E$84</definedName>
    <definedName name="SECTION_EE_ISSUE_PWR_INCOME_NON_NET_START_ROW">'Отпуск ЭЭ сет организациями'!$E$79</definedName>
    <definedName name="SECTION_EE_ISSUE_PWR_OUTCOME_ADJACENT_NET_ADD_HL">'Отпуск ЭЭ сет организациями'!$E$120</definedName>
    <definedName name="SECTION_EE_ISSUE_PWR_OUTCOME_ADJACENT_NET_START_ROW">'Отпуск ЭЭ сет организациями'!$E$111</definedName>
    <definedName name="SECTION_EE_ISSUE_ROW_CODE_AREA">'Отпуск ЭЭ сет организациями'!$G$14:$G$188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4" i="4" s="1"/>
  <c r="H188" i="3"/>
  <c r="H187" i="3"/>
  <c r="L186" i="3"/>
  <c r="K186" i="3"/>
  <c r="J186" i="3"/>
  <c r="I186" i="3"/>
  <c r="H186" i="3"/>
  <c r="H185" i="3"/>
  <c r="L184" i="3"/>
  <c r="K184" i="3"/>
  <c r="J184" i="3"/>
  <c r="I184" i="3"/>
  <c r="H184" i="3"/>
  <c r="H183" i="3"/>
  <c r="H182" i="3"/>
  <c r="H181" i="3"/>
  <c r="L180" i="3"/>
  <c r="K180" i="3"/>
  <c r="J180" i="3"/>
  <c r="I180" i="3"/>
  <c r="H180" i="3"/>
  <c r="H179" i="3"/>
  <c r="H178" i="3"/>
  <c r="L177" i="3"/>
  <c r="K177" i="3"/>
  <c r="J177" i="3"/>
  <c r="I177" i="3"/>
  <c r="H177" i="3" s="1"/>
  <c r="H176" i="3"/>
  <c r="L175" i="3"/>
  <c r="K175" i="3"/>
  <c r="K174" i="3" s="1"/>
  <c r="J175" i="3"/>
  <c r="I175" i="3"/>
  <c r="H175" i="3" s="1"/>
  <c r="L174" i="3"/>
  <c r="J174" i="3"/>
  <c r="H173" i="3"/>
  <c r="H172" i="3"/>
  <c r="H171" i="3"/>
  <c r="L170" i="3"/>
  <c r="K170" i="3"/>
  <c r="J170" i="3"/>
  <c r="I170" i="3"/>
  <c r="H170" i="3"/>
  <c r="H169" i="3"/>
  <c r="L168" i="3"/>
  <c r="K168" i="3"/>
  <c r="J168" i="3"/>
  <c r="I168" i="3"/>
  <c r="H168" i="3"/>
  <c r="H166" i="3"/>
  <c r="H165" i="3"/>
  <c r="L164" i="3"/>
  <c r="K164" i="3"/>
  <c r="J164" i="3"/>
  <c r="I164" i="3"/>
  <c r="H164" i="3" s="1"/>
  <c r="H163" i="3"/>
  <c r="L162" i="3"/>
  <c r="K162" i="3"/>
  <c r="J162" i="3"/>
  <c r="I162" i="3"/>
  <c r="H162" i="3" s="1"/>
  <c r="H161" i="3"/>
  <c r="H160" i="3"/>
  <c r="H159" i="3"/>
  <c r="L158" i="3"/>
  <c r="K158" i="3"/>
  <c r="J158" i="3"/>
  <c r="I158" i="3"/>
  <c r="H158" i="3" s="1"/>
  <c r="H157" i="3"/>
  <c r="H156" i="3"/>
  <c r="H155" i="3"/>
  <c r="H154" i="3"/>
  <c r="H153" i="3"/>
  <c r="H152" i="3"/>
  <c r="L151" i="3"/>
  <c r="K151" i="3"/>
  <c r="J151" i="3"/>
  <c r="I151" i="3"/>
  <c r="H151" i="3"/>
  <c r="H150" i="3"/>
  <c r="H149" i="3"/>
  <c r="L148" i="3"/>
  <c r="K148" i="3"/>
  <c r="J148" i="3"/>
  <c r="I148" i="3"/>
  <c r="H148" i="3" s="1"/>
  <c r="H147" i="3"/>
  <c r="H146" i="3"/>
  <c r="L145" i="3"/>
  <c r="L144" i="3" s="1"/>
  <c r="L142" i="3" s="1"/>
  <c r="L141" i="3" s="1"/>
  <c r="K145" i="3"/>
  <c r="J145" i="3"/>
  <c r="J144" i="3" s="1"/>
  <c r="J142" i="3" s="1"/>
  <c r="J141" i="3" s="1"/>
  <c r="I145" i="3"/>
  <c r="H145" i="3"/>
  <c r="K144" i="3"/>
  <c r="I144" i="3"/>
  <c r="H144" i="3" s="1"/>
  <c r="H143" i="3"/>
  <c r="K142" i="3"/>
  <c r="K141" i="3" s="1"/>
  <c r="I142" i="3"/>
  <c r="H140" i="3"/>
  <c r="H139" i="3"/>
  <c r="H138" i="3"/>
  <c r="L137" i="3"/>
  <c r="K137" i="3"/>
  <c r="J137" i="3"/>
  <c r="I137" i="3"/>
  <c r="H137" i="3"/>
  <c r="H136" i="3"/>
  <c r="L135" i="3"/>
  <c r="K135" i="3"/>
  <c r="J135" i="3"/>
  <c r="I135" i="3"/>
  <c r="H135" i="3"/>
  <c r="H133" i="3"/>
  <c r="H132" i="3"/>
  <c r="H131" i="3"/>
  <c r="L128" i="3"/>
  <c r="K128" i="3"/>
  <c r="J128" i="3"/>
  <c r="I128" i="3"/>
  <c r="H128" i="3" s="1"/>
  <c r="H127" i="3"/>
  <c r="H126" i="3"/>
  <c r="H125" i="3"/>
  <c r="H124" i="3"/>
  <c r="H123" i="3"/>
  <c r="H122" i="3"/>
  <c r="H121" i="3"/>
  <c r="H119" i="3"/>
  <c r="D119" i="3"/>
  <c r="H118" i="3"/>
  <c r="D118" i="3"/>
  <c r="H117" i="3"/>
  <c r="D117" i="3"/>
  <c r="H116" i="3"/>
  <c r="D116" i="3"/>
  <c r="H115" i="3"/>
  <c r="D115" i="3"/>
  <c r="H114" i="3"/>
  <c r="D114" i="3"/>
  <c r="H113" i="3"/>
  <c r="D113" i="3"/>
  <c r="K112" i="3"/>
  <c r="H112" i="3"/>
  <c r="D112" i="3"/>
  <c r="L110" i="3"/>
  <c r="K110" i="3"/>
  <c r="J110" i="3"/>
  <c r="I110" i="3"/>
  <c r="H110" i="3"/>
  <c r="H109" i="3"/>
  <c r="H108" i="3"/>
  <c r="H107" i="3"/>
  <c r="H106" i="3"/>
  <c r="H105" i="3"/>
  <c r="L104" i="3"/>
  <c r="K104" i="3"/>
  <c r="J104" i="3"/>
  <c r="I104" i="3"/>
  <c r="H104" i="3"/>
  <c r="H103" i="3"/>
  <c r="H102" i="3"/>
  <c r="H101" i="3"/>
  <c r="H100" i="3"/>
  <c r="H99" i="3"/>
  <c r="L98" i="3"/>
  <c r="K98" i="3"/>
  <c r="J98" i="3"/>
  <c r="I98" i="3"/>
  <c r="H98" i="3"/>
  <c r="H96" i="3"/>
  <c r="D96" i="3"/>
  <c r="H95" i="3"/>
  <c r="D95" i="3"/>
  <c r="H94" i="3"/>
  <c r="D94" i="3"/>
  <c r="H93" i="3"/>
  <c r="D93" i="3"/>
  <c r="H92" i="3"/>
  <c r="D92" i="3"/>
  <c r="H91" i="3"/>
  <c r="D91" i="3"/>
  <c r="H90" i="3"/>
  <c r="D90" i="3"/>
  <c r="H89" i="3"/>
  <c r="D89" i="3"/>
  <c r="H88" i="3"/>
  <c r="D88" i="3"/>
  <c r="H87" i="3"/>
  <c r="D87" i="3"/>
  <c r="L85" i="3"/>
  <c r="K85" i="3"/>
  <c r="J85" i="3"/>
  <c r="I85" i="3"/>
  <c r="H85" i="3" s="1"/>
  <c r="H83" i="3"/>
  <c r="D83" i="3"/>
  <c r="H82" i="3"/>
  <c r="D82" i="3"/>
  <c r="H81" i="3"/>
  <c r="D81" i="3"/>
  <c r="H80" i="3"/>
  <c r="D80" i="3"/>
  <c r="L78" i="3"/>
  <c r="L73" i="3" s="1"/>
  <c r="L129" i="3" s="1"/>
  <c r="K78" i="3"/>
  <c r="J78" i="3"/>
  <c r="J73" i="3" s="1"/>
  <c r="J129" i="3" s="1"/>
  <c r="I78" i="3"/>
  <c r="H78" i="3"/>
  <c r="L75" i="3"/>
  <c r="K75" i="3"/>
  <c r="J75" i="3"/>
  <c r="I75" i="3"/>
  <c r="H75" i="3" s="1"/>
  <c r="H74" i="3"/>
  <c r="K73" i="3"/>
  <c r="K129" i="3" s="1"/>
  <c r="I73" i="3"/>
  <c r="I129" i="3" s="1"/>
  <c r="L70" i="3"/>
  <c r="K70" i="3"/>
  <c r="J70" i="3"/>
  <c r="I70" i="3"/>
  <c r="H70" i="3" s="1"/>
  <c r="H69" i="3"/>
  <c r="H68" i="3"/>
  <c r="H67" i="3"/>
  <c r="H66" i="3"/>
  <c r="H65" i="3"/>
  <c r="H64" i="3"/>
  <c r="H63" i="3"/>
  <c r="H61" i="3"/>
  <c r="D61" i="3"/>
  <c r="H60" i="3"/>
  <c r="D60" i="3"/>
  <c r="H59" i="3"/>
  <c r="D59" i="3"/>
  <c r="H58" i="3"/>
  <c r="D58" i="3"/>
  <c r="H57" i="3"/>
  <c r="D57" i="3"/>
  <c r="H56" i="3"/>
  <c r="D56" i="3"/>
  <c r="H55" i="3"/>
  <c r="D55" i="3"/>
  <c r="K54" i="3"/>
  <c r="H54" i="3"/>
  <c r="D54" i="3"/>
  <c r="L52" i="3"/>
  <c r="K52" i="3"/>
  <c r="J52" i="3"/>
  <c r="H52" i="3" s="1"/>
  <c r="I52" i="3"/>
  <c r="H51" i="3"/>
  <c r="H50" i="3"/>
  <c r="H49" i="3"/>
  <c r="H48" i="3"/>
  <c r="H47" i="3"/>
  <c r="L46" i="3"/>
  <c r="K46" i="3"/>
  <c r="J46" i="3"/>
  <c r="I46" i="3"/>
  <c r="H46" i="3"/>
  <c r="H45" i="3"/>
  <c r="H44" i="3"/>
  <c r="H43" i="3"/>
  <c r="H42" i="3"/>
  <c r="H41" i="3"/>
  <c r="L40" i="3"/>
  <c r="K40" i="3"/>
  <c r="J40" i="3"/>
  <c r="I40" i="3"/>
  <c r="H40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H31" i="3"/>
  <c r="D31" i="3"/>
  <c r="H30" i="3"/>
  <c r="D30" i="3"/>
  <c r="H29" i="3"/>
  <c r="D29" i="3"/>
  <c r="L27" i="3"/>
  <c r="K27" i="3"/>
  <c r="J27" i="3"/>
  <c r="I27" i="3"/>
  <c r="H27" i="3" s="1"/>
  <c r="H25" i="3"/>
  <c r="D25" i="3"/>
  <c r="H24" i="3"/>
  <c r="D24" i="3"/>
  <c r="H23" i="3"/>
  <c r="D23" i="3"/>
  <c r="H22" i="3"/>
  <c r="D22" i="3"/>
  <c r="L20" i="3"/>
  <c r="L15" i="3" s="1"/>
  <c r="L71" i="3" s="1"/>
  <c r="K20" i="3"/>
  <c r="J20" i="3"/>
  <c r="J15" i="3" s="1"/>
  <c r="J71" i="3" s="1"/>
  <c r="I20" i="3"/>
  <c r="H20" i="3"/>
  <c r="L17" i="3"/>
  <c r="K17" i="3"/>
  <c r="J17" i="3"/>
  <c r="I17" i="3"/>
  <c r="H17" i="3" s="1"/>
  <c r="H16" i="3"/>
  <c r="K15" i="3"/>
  <c r="K71" i="3" s="1"/>
  <c r="I15" i="3"/>
  <c r="I71" i="3" s="1"/>
  <c r="D9" i="3"/>
  <c r="H85" i="2"/>
  <c r="H80" i="2"/>
  <c r="P29" i="2"/>
  <c r="E8" i="2"/>
  <c r="H71" i="3" l="1"/>
  <c r="H129" i="3"/>
  <c r="H142" i="3"/>
  <c r="H15" i="3"/>
  <c r="H73" i="3"/>
  <c r="I141" i="3"/>
  <c r="H141" i="3" s="1"/>
  <c r="I174" i="3"/>
  <c r="H174" i="3" s="1"/>
  <c r="G6" i="4"/>
  <c r="G10" i="4"/>
</calcChain>
</file>

<file path=xl/sharedStrings.xml><?xml version="1.0" encoding="utf-8"?>
<sst xmlns="http://schemas.openxmlformats.org/spreadsheetml/2006/main" count="3406" uniqueCount="1518">
  <si>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</si>
  <si>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</si>
  <si>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</si>
  <si>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</si>
  <si>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</si>
  <si>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</si>
  <si>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</si>
  <si>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</si>
  <si>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</si>
  <si>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</si>
  <si>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</si>
  <si>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</si>
  <si>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</si>
  <si>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</si>
  <si>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</si>
  <si>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</si>
  <si>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</si>
  <si>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</si>
  <si>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Приморский край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</si>
  <si>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</si>
  <si>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</si>
  <si>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</si>
  <si>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</si>
  <si>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</si>
  <si>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</si>
  <si>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</si>
  <si>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</si>
  <si>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</si>
  <si>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</si>
  <si>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</si>
  <si>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</si>
  <si>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</si>
  <si>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</si>
  <si>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"Дальневосточная энергосетевая компания"</t>
  </si>
  <si>
    <t>org</t>
  </si>
  <si>
    <t>ИНН</t>
  </si>
  <si>
    <t>2540231856</t>
  </si>
  <si>
    <t>inn</t>
  </si>
  <si>
    <t>КПП</t>
  </si>
  <si>
    <t>771001001</t>
  </si>
  <si>
    <t>kpp</t>
  </si>
  <si>
    <t>ОГРН</t>
  </si>
  <si>
    <t>1172536043129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</si>
  <si>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</si>
  <si>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</si>
  <si>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</si>
  <si>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</si>
  <si>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</si>
  <si>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ФСК :: 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</si>
  <si>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</si>
  <si>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</si>
  <si>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</si>
  <si>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</si>
  <si>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</si>
  <si>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</si>
  <si>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</si>
  <si>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20439353</t>
  </si>
  <si>
    <t>ОКПО - Общероссийский Классификатор Предприятий и Организаций</t>
  </si>
  <si>
    <t>okpo</t>
  </si>
  <si>
    <t>ОКАТО</t>
  </si>
  <si>
    <t>05401376000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</si>
  <si>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</si>
  <si>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</si>
  <si>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</si>
  <si>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Дальнереченский городской округ</t>
  </si>
  <si>
    <t>mr</t>
  </si>
  <si>
    <t>Муниципальное образование</t>
  </si>
  <si>
    <t>mo</t>
  </si>
  <si>
    <t>ОКТМО</t>
  </si>
  <si>
    <t>05708000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</si>
  <si>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</si>
  <si>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</si>
  <si>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</si>
  <si>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</si>
  <si>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</si>
  <si>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</si>
  <si>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</si>
  <si>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</si>
  <si>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</si>
  <si>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</si>
  <si>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</si>
  <si>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</si>
  <si>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127006, г. Москва, ул. Тверская д. 18, корпус 1, помещение 522.</t>
  </si>
  <si>
    <t>addressLegal</t>
  </si>
  <si>
    <t>Почтовый</t>
  </si>
  <si>
    <t>addressPost</t>
  </si>
  <si>
    <t>Руководитель</t>
  </si>
  <si>
    <t>ФИО</t>
  </si>
  <si>
    <t>Ковалевский Сергей Юрьевич</t>
  </si>
  <si>
    <t>nameCEO</t>
  </si>
  <si>
    <t>Контактный телефон</t>
  </si>
  <si>
    <t>84235625530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</si>
  <si>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</si>
  <si>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</si>
  <si>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</si>
  <si>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</si>
  <si>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</si>
  <si>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</si>
  <si>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</si>
  <si>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Директор</t>
  </si>
  <si>
    <t>positionReporting</t>
  </si>
  <si>
    <t>phoneReporting</t>
  </si>
  <si>
    <t>e-mail</t>
  </si>
  <si>
    <t>dalnerech.energo@yandex.ru</t>
  </si>
  <si>
    <t>emailReporting</t>
  </si>
  <si>
    <t>Дата последнего обновления реестра организаций: 24.02.2023, 20:50:24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</si>
  <si>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</si>
  <si>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</si>
  <si>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</si>
  <si>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</si>
  <si>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</si>
  <si>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25.03.2023 14:47:16</t>
  </si>
  <si>
    <t>Статус отчёта</t>
  </si>
  <si>
    <t>На рассмотрении</t>
  </si>
  <si>
    <t>Февраль</t>
  </si>
  <si>
    <t>26.03.2023 13:53:43</t>
  </si>
  <si>
    <t>Принят</t>
  </si>
  <si>
    <t>Март</t>
  </si>
  <si>
    <t>25.04.2023 09:33:07</t>
  </si>
  <si>
    <t>Апрель</t>
  </si>
  <si>
    <t>25.05.2023 16:20:24</t>
  </si>
  <si>
    <t>Май</t>
  </si>
  <si>
    <t>23.06.2023 08:09:00</t>
  </si>
  <si>
    <t>Июнь</t>
  </si>
  <si>
    <t>24.07.2023 16:15:42</t>
  </si>
  <si>
    <t>Июль</t>
  </si>
  <si>
    <t>01.02.2024 02:51:45</t>
  </si>
  <si>
    <t>Август</t>
  </si>
  <si>
    <t>01.02.2024 04:12:36</t>
  </si>
  <si>
    <t>Сентябрь</t>
  </si>
  <si>
    <t>25.10.2023 07:33:19</t>
  </si>
  <si>
    <t>Октябрь</t>
  </si>
  <si>
    <t>25.11.2023 12:19:28</t>
  </si>
  <si>
    <t>Ноябрь</t>
  </si>
  <si>
    <t>25.12.2023 18:49:11</t>
  </si>
  <si>
    <t>Декабрь</t>
  </si>
  <si>
    <t>25.01.2024 04:29:02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</si>
  <si>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</si>
  <si>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</si>
  <si>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</si>
  <si>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</si>
  <si>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</si>
  <si>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</si>
  <si>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</si>
  <si>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</si>
  <si>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</si>
  <si>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</si>
  <si>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</si>
  <si>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</si>
  <si>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</si>
  <si>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</si>
  <si>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</si>
  <si>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</si>
  <si>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</si>
  <si>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</si>
  <si>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</si>
  <si>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</si>
  <si>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</si>
  <si>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</si>
  <si>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</si>
  <si>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</si>
  <si>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</si>
  <si>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</si>
  <si>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</si>
  <si>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</si>
  <si>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</si>
  <si>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</si>
  <si>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</si>
  <si>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</si>
  <si>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</si>
  <si>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</si>
  <si>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</si>
  <si>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</si>
  <si>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</si>
  <si>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</si>
  <si>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</si>
  <si>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</si>
  <si>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×</t>
  </si>
  <si>
    <t>ООО "ПТИЦЕФАБРИКА УССУРИЙСКАЯ"</t>
  </si>
  <si>
    <t>1032500528895</t>
  </si>
  <si>
    <t>2502027401</t>
  </si>
  <si>
    <t>254001001</t>
  </si>
  <si>
    <t>EGRULIP</t>
  </si>
  <si>
    <t>DYNAMIC.ENR.INCOME.NON.NET</t>
  </si>
  <si>
    <t>ФКУ ИК-20 ГУФСИН РОССИИ ПО ПРИМОРСКОМУ КРАЮ</t>
  </si>
  <si>
    <t>2</t>
  </si>
  <si>
    <t>1022500535155</t>
  </si>
  <si>
    <t>2502025612</t>
  </si>
  <si>
    <t>250201001</t>
  </si>
  <si>
    <t>ФИЛИАЛ АО "ДГК"</t>
  </si>
  <si>
    <t>3</t>
  </si>
  <si>
    <t>1051401746769</t>
  </si>
  <si>
    <t>1434031363</t>
  </si>
  <si>
    <t>253602001</t>
  </si>
  <si>
    <t>КГУП "ПРИМОРСКИЙ ВОДОКАНАЛ"</t>
  </si>
  <si>
    <t>4</t>
  </si>
  <si>
    <t>1042501100267</t>
  </si>
  <si>
    <t>2503022413</t>
  </si>
  <si>
    <t>250301001</t>
  </si>
  <si>
    <t>INSERT.ENR.INCOME.NON.NET</t>
  </si>
  <si>
    <t>1.4</t>
  </si>
  <si>
    <t>от смежных сетевых организаций:</t>
  </si>
  <si>
    <t>430</t>
  </si>
  <si>
    <t>АО "ДРСК" филиал "Приморские электрические сети"</t>
  </si>
  <si>
    <t>1052800111308</t>
  </si>
  <si>
    <t>2801108200</t>
  </si>
  <si>
    <t>253731001</t>
  </si>
  <si>
    <t>RST_ORG</t>
  </si>
  <si>
    <t>DYNAMIC.ENR.INCOME.ADJACENT.NET</t>
  </si>
  <si>
    <t>ООО «АЭСК»</t>
  </si>
  <si>
    <t>1132502000608</t>
  </si>
  <si>
    <t>2502046690</t>
  </si>
  <si>
    <t>ООО "Приморский лесокомбинат"</t>
  </si>
  <si>
    <t>1022500638302</t>
  </si>
  <si>
    <t>2506006716</t>
  </si>
  <si>
    <t>250601001</t>
  </si>
  <si>
    <t>АО "МАПЭ"</t>
  </si>
  <si>
    <t>1022500863813</t>
  </si>
  <si>
    <t>2520000498</t>
  </si>
  <si>
    <t>252001001</t>
  </si>
  <si>
    <t>ОАО "Российские железные дороги"</t>
  </si>
  <si>
    <t>5</t>
  </si>
  <si>
    <t>1037739877295</t>
  </si>
  <si>
    <t>7708503727</t>
  </si>
  <si>
    <t>272131009</t>
  </si>
  <si>
    <t>Филиал "Приморский" АО "Оборонэнерго"</t>
  </si>
  <si>
    <t>6</t>
  </si>
  <si>
    <t>1097746264230</t>
  </si>
  <si>
    <t>7704726225</t>
  </si>
  <si>
    <t>253643001</t>
  </si>
  <si>
    <t>АО "Дальневосточная ресурсоснабжающая компания"</t>
  </si>
  <si>
    <t>7</t>
  </si>
  <si>
    <t>1022501194638</t>
  </si>
  <si>
    <t>2531006580</t>
  </si>
  <si>
    <t>253101001</t>
  </si>
  <si>
    <t>АО "Международный аэропорт Владивосток"</t>
  </si>
  <si>
    <t>8</t>
  </si>
  <si>
    <t>1082502000239</t>
  </si>
  <si>
    <t>2502035642</t>
  </si>
  <si>
    <t>ООО "Дальневосточные электрические сети"</t>
  </si>
  <si>
    <t>9</t>
  </si>
  <si>
    <t>1172536037079</t>
  </si>
  <si>
    <t>2543118351</t>
  </si>
  <si>
    <t>254301001</t>
  </si>
  <si>
    <t>МУПВ "ВПЭС"</t>
  </si>
  <si>
    <t>10</t>
  </si>
  <si>
    <t>1022501899177</t>
  </si>
  <si>
    <t>2504000684</t>
  </si>
  <si>
    <t>253801001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</si>
  <si>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</si>
  <si>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</si>
  <si>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</si>
  <si>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</si>
  <si>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</si>
  <si>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</si>
  <si>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</si>
  <si>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</si>
  <si>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</si>
  <si>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</si>
  <si>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</si>
  <si>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</si>
  <si>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</si>
  <si>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</si>
  <si>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</si>
  <si>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</si>
  <si>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</si>
  <si>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</si>
  <si>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</si>
  <si>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</si>
  <si>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</si>
  <si>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</si>
  <si>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</si>
  <si>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</si>
  <si>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</si>
  <si>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</si>
  <si>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</si>
  <si>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</si>
  <si>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</si>
  <si>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</si>
  <si>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</si>
  <si>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</si>
  <si>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</si>
  <si>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</si>
  <si>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</si>
  <si>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"Электросеть Восточная"</t>
  </si>
  <si>
    <t>1132502002885</t>
  </si>
  <si>
    <t>2521013796</t>
  </si>
  <si>
    <t>252101001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</si>
  <si>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</si>
  <si>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</si>
  <si>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</si>
  <si>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</si>
  <si>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</si>
  <si>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</si>
  <si>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</si>
  <si>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</si>
  <si>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</si>
  <si>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</si>
  <si>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</si>
  <si>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</si>
  <si>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</si>
  <si>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</si>
  <si>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</si>
  <si>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Нормативные потери (объёмы потерь, учтённые в сводном прогнозном балансе)</t>
  </si>
  <si>
    <t>1010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</si>
  <si>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</si>
  <si>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</si>
  <si>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</si>
  <si>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</si>
  <si>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</si>
  <si>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</si>
  <si>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</si>
  <si>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</si>
  <si>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</si>
  <si>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</si>
  <si>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</si>
  <si>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</si>
  <si>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</si>
  <si>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</si>
  <si>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</si>
  <si>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</si>
  <si>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DYNAMIC.PWR.INCOME.NON.NET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</si>
  <si>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</si>
  <si>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</si>
  <si>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</si>
  <si>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</si>
  <si>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</si>
  <si>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</si>
  <si>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</si>
  <si>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</si>
  <si>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</si>
  <si>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</si>
  <si>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</si>
  <si>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</si>
  <si>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</si>
  <si>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</si>
  <si>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</si>
  <si>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</si>
  <si>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</si>
  <si>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</si>
  <si>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</si>
  <si>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</si>
  <si>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</si>
  <si>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</si>
  <si>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</si>
  <si>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</si>
  <si>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</si>
  <si>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</si>
  <si>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</si>
  <si>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</si>
  <si>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</si>
  <si>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</si>
  <si>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</si>
  <si>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</si>
  <si>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</si>
  <si>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</si>
  <si>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</si>
  <si>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</si>
  <si>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</si>
  <si>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</si>
  <si>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</si>
  <si>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</si>
  <si>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</si>
  <si>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</si>
  <si>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</si>
  <si>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</si>
  <si>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</si>
  <si>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</si>
  <si>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</si>
  <si>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</si>
  <si>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</si>
  <si>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</si>
  <si>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</si>
  <si>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</si>
  <si>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</si>
  <si>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</si>
  <si>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</si>
  <si>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</si>
  <si>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</si>
  <si>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</si>
  <si>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</si>
  <si>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</si>
  <si>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</si>
  <si>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</si>
  <si>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</si>
  <si>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</si>
  <si>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</si>
  <si>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</si>
  <si>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</si>
  <si>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</si>
  <si>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</si>
  <si>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</si>
  <si>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</si>
  <si>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</si>
  <si>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</si>
  <si>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</si>
  <si>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</si>
  <si>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</si>
  <si>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</si>
  <si>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</si>
  <si>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</si>
  <si>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</si>
  <si>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</si>
  <si>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</si>
  <si>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</si>
  <si>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</si>
  <si>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</si>
  <si>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</si>
  <si>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</si>
  <si>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</si>
  <si>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</si>
  <si>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</si>
  <si>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</si>
  <si>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</si>
  <si>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</si>
  <si>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</si>
  <si>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</si>
  <si>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</si>
  <si>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</si>
  <si>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</si>
  <si>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</si>
  <si>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</si>
  <si>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</si>
  <si>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</si>
  <si>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</si>
  <si>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</si>
  <si>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</si>
  <si>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</si>
  <si>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</si>
  <si>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</si>
  <si>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</si>
  <si>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</si>
  <si>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</si>
  <si>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</si>
  <si>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</si>
  <si>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</si>
  <si>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</si>
  <si>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</si>
  <si>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</si>
  <si>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</si>
  <si>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</si>
  <si>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</si>
  <si>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</si>
  <si>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</si>
  <si>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</si>
  <si>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</si>
  <si>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</si>
  <si>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</si>
  <si>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</si>
  <si>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</si>
  <si>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</si>
  <si>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</si>
  <si>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</si>
  <si>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</si>
  <si>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</si>
  <si>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</si>
  <si>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</si>
  <si>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</si>
  <si>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</si>
  <si>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</si>
  <si>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</si>
  <si>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</si>
  <si>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</si>
  <si>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</si>
  <si>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</si>
  <si>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</si>
  <si>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</si>
  <si>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</si>
  <si>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</si>
  <si>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</si>
  <si>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</si>
  <si>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</si>
  <si>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</si>
  <si>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</si>
  <si>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</si>
  <si>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</si>
  <si>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</si>
  <si>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</si>
  <si>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</si>
  <si>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</si>
  <si>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</si>
  <si>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</si>
  <si>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</si>
  <si>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</si>
  <si>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</si>
  <si>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</si>
  <si>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</si>
  <si>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</si>
  <si>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</si>
  <si>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</si>
  <si>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</si>
  <si>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</si>
  <si>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</si>
  <si>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</si>
  <si>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</si>
  <si>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</si>
  <si>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</si>
  <si>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</si>
  <si>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</si>
  <si>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</si>
  <si>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</si>
  <si>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</si>
  <si>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</si>
  <si>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</si>
  <si>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</si>
  <si>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</si>
  <si>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</si>
  <si>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</si>
  <si>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</si>
  <si>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</si>
  <si>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</si>
  <si>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</si>
  <si>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</si>
  <si>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</si>
  <si>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</si>
  <si>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</si>
  <si>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</si>
  <si>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</si>
  <si>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</si>
  <si>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</si>
  <si>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</si>
  <si>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</si>
  <si>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</si>
  <si>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</si>
  <si>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DESK</t>
  </si>
  <si>
    <t>LOGIN</t>
  </si>
  <si>
    <t>MONTH_LIST</t>
  </si>
  <si>
    <t>YEAR_LIST</t>
  </si>
  <si>
    <t>Амурская область</t>
  </si>
  <si>
    <t>RU28</t>
  </si>
  <si>
    <t>Да</t>
  </si>
  <si>
    <t>9F78AD334ED6B2100D2FA392744819E3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</si>
  <si>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</si>
  <si>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</si>
  <si>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</si>
  <si>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</si>
  <si>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</si>
  <si>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</si>
  <si>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</si>
  <si>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</si>
  <si>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</si>
  <si>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</si>
  <si>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</si>
  <si>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</si>
  <si>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wjVcKylfauqgGXbGUCHSkYdtXnvuQUYgsldykwdqJhnsQMdaqNAnrejUWQWbSJMT109i110i34i108, 194i226i26i80B1197ADF78924372EBB45D3C3FADF4202dFEBd2402t35t22t744231000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</si>
  <si>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</si>
  <si>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</si>
  <si>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</si>
  <si>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</si>
  <si>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</si>
  <si>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</si>
  <si>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</si>
  <si>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</si>
  <si>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</si>
  <si>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</si>
  <si>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</si>
  <si>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</si>
  <si>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</si>
  <si>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</si>
  <si>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</si>
  <si>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</si>
  <si>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</si>
  <si>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</si>
  <si>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</si>
  <si>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</si>
  <si>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</si>
  <si>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</si>
  <si>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</si>
  <si>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</si>
  <si>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</si>
  <si>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</si>
  <si>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</si>
  <si>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</si>
  <si>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</si>
  <si>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</si>
  <si>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</si>
  <si>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</si>
  <si>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</si>
  <si>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</si>
  <si>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</si>
  <si>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</si>
  <si>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</si>
  <si>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</si>
  <si>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</si>
  <si>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</si>
  <si>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</si>
  <si>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</si>
  <si>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</si>
  <si>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</si>
  <si>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</si>
  <si>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</si>
  <si>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</si>
  <si>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</si>
  <si>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</si>
  <si>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</si>
  <si>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</si>
  <si>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</si>
  <si>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</si>
  <si>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</si>
  <si>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</si>
  <si>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</si>
  <si>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</si>
  <si>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</si>
  <si>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</si>
  <si>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</si>
  <si>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</si>
  <si>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</si>
  <si>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</si>
  <si>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</si>
  <si>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</si>
  <si>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</si>
  <si>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</si>
  <si>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</si>
  <si>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</si>
  <si>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</si>
  <si>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</si>
  <si>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</si>
  <si>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</si>
  <si>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</si>
  <si>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</si>
  <si>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</si>
  <si>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</si>
  <si>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</si>
  <si>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</si>
  <si>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</si>
  <si>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</si>
  <si>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</si>
  <si>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</si>
  <si>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</si>
  <si>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</si>
  <si>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</si>
  <si>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</si>
  <si>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</si>
  <si>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</si>
  <si>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</si>
  <si>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</si>
  <si>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</si>
  <si>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</si>
  <si>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</si>
  <si>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</si>
  <si>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</si>
  <si>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</si>
  <si>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</si>
  <si>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</si>
  <si>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</si>
  <si>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</si>
  <si>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</si>
  <si>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</si>
  <si>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</si>
  <si>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</si>
  <si>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</si>
  <si>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</si>
  <si>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</si>
  <si>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</si>
  <si>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</si>
  <si>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</si>
  <si>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</si>
  <si>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</si>
  <si>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</si>
  <si>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</si>
  <si>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</si>
  <si>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</si>
  <si>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</si>
  <si>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</si>
  <si>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</si>
  <si>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</si>
  <si>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</si>
  <si>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</si>
  <si>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</si>
  <si>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</si>
  <si>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</si>
  <si>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</si>
  <si>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</si>
  <si>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</si>
  <si>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</si>
  <si>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</si>
  <si>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</si>
  <si>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</si>
  <si>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</si>
  <si>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</si>
  <si>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</si>
  <si>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</si>
  <si>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</si>
  <si>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</si>
  <si>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</si>
  <si>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</si>
  <si>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</si>
  <si>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</si>
  <si>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</si>
  <si>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</si>
  <si>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</si>
  <si>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</si>
  <si>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</si>
  <si>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</si>
  <si>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</si>
  <si>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</si>
  <si>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</si>
  <si>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</si>
  <si>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</si>
  <si>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</si>
  <si>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</si>
  <si>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</si>
  <si>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</si>
  <si>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</si>
  <si>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</si>
  <si>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</si>
  <si>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</si>
  <si>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</si>
  <si>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</si>
  <si>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</si>
  <si>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</si>
  <si>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</si>
  <si>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</si>
  <si>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</si>
  <si>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</si>
  <si>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</si>
  <si>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</si>
  <si>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</si>
  <si>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</si>
  <si>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</si>
  <si>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</si>
  <si>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</si>
  <si>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</si>
  <si>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</si>
  <si>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</si>
  <si>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</si>
  <si>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</si>
  <si>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</si>
  <si>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</si>
  <si>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</si>
  <si>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</si>
  <si>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</si>
  <si>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</si>
  <si>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</si>
  <si>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</si>
  <si>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</si>
  <si>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</si>
  <si>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</si>
  <si>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</si>
  <si>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</si>
  <si>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</si>
  <si>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</si>
  <si>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</si>
  <si>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</si>
  <si>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</si>
  <si>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</si>
  <si>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</si>
  <si>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</si>
  <si>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</si>
  <si>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</si>
  <si>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</si>
  <si>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</si>
  <si>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</si>
  <si>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</si>
  <si>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</si>
  <si>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</si>
  <si>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</si>
  <si>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</si>
  <si>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</si>
  <si>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</si>
  <si>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</si>
  <si>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</si>
  <si>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</si>
  <si>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</si>
  <si>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</si>
  <si>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</si>
  <si>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</si>
  <si>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</si>
  <si>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</si>
  <si>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</si>
  <si>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</si>
  <si>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</si>
  <si>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</si>
  <si>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</si>
  <si>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</si>
  <si>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</si>
  <si>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</si>
  <si>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</si>
  <si>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</si>
  <si>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</si>
  <si>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</si>
  <si>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</si>
  <si>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</si>
  <si>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</si>
  <si>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</si>
  <si>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</si>
  <si>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</si>
  <si>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</si>
  <si>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</si>
  <si>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</si>
  <si>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</si>
  <si>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</si>
  <si>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</si>
  <si>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</si>
  <si>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</si>
  <si>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</si>
  <si>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</si>
  <si>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</si>
  <si>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</si>
  <si>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</si>
  <si>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</si>
  <si>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</si>
  <si>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</si>
  <si>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</si>
  <si>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</si>
  <si>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</si>
  <si>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</si>
  <si>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</si>
  <si>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</si>
  <si>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</si>
  <si>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</si>
  <si>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</si>
  <si>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</si>
  <si>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</si>
  <si>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</si>
  <si>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</si>
  <si>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</si>
  <si>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</si>
  <si>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</si>
  <si>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</si>
  <si>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</si>
  <si>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</si>
  <si>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</si>
  <si>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</si>
  <si>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</si>
  <si>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</si>
  <si>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</si>
  <si>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</si>
  <si>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</si>
  <si>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</si>
  <si>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</si>
  <si>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</si>
  <si>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</si>
  <si>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</si>
  <si>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</si>
  <si>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</si>
  <si>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</si>
  <si>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</si>
  <si>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</si>
  <si>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</si>
  <si>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</si>
  <si>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</si>
  <si>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</si>
  <si>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</si>
  <si>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</si>
  <si>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</si>
  <si>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</si>
  <si>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</si>
  <si>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</si>
  <si>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</si>
  <si>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</si>
  <si>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</si>
  <si>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</si>
  <si>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</si>
  <si>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</si>
  <si>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</si>
  <si>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</si>
  <si>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</si>
  <si>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</si>
  <si>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</si>
  <si>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</si>
  <si>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</si>
  <si>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</si>
  <si>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</si>
  <si>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997450001</t>
  </si>
  <si>
    <t>/Электроэнергетика/Сбыт ЭЭ/Нерегулируемый сбыт</t>
  </si>
  <si>
    <t>/Электроэнергетика/Производство ЭЭ/Комбинированная выработка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</si>
  <si>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</si>
  <si>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</si>
  <si>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</si>
  <si>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</si>
  <si>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</si>
  <si>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</si>
  <si>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280150001</t>
  </si>
  <si>
    <t>АО "ДРСК" филиал "Амурские электрические сети"</t>
  </si>
  <si>
    <t>280102003</t>
  </si>
  <si>
    <t>/Электроэнергетика/Передача ЭЭ/РСО :: /Электроэнергетика/Сбыт ЭЭ/ГП</t>
  </si>
  <si>
    <t>АО "Дальневосточный завод "Звезда"</t>
  </si>
  <si>
    <t>2503026908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</si>
  <si>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</si>
  <si>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</si>
  <si>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</si>
  <si>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</si>
  <si>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</si>
  <si>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</si>
  <si>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</si>
  <si>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</si>
  <si>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</si>
  <si>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</si>
  <si>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"Мосэнергосбыт"</t>
  </si>
  <si>
    <t>7736520080</t>
  </si>
  <si>
    <t>997650001</t>
  </si>
  <si>
    <t>1057746557329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</si>
  <si>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</si>
  <si>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</si>
  <si>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</si>
  <si>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</si>
  <si>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</si>
  <si>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</si>
  <si>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420501001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</si>
  <si>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</si>
  <si>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</si>
  <si>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</si>
  <si>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</si>
  <si>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</si>
  <si>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</si>
  <si>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</si>
  <si>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</si>
  <si>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</si>
  <si>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</si>
  <si>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</si>
  <si>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</si>
  <si>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</si>
  <si>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</si>
  <si>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</si>
  <si>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</si>
  <si>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</si>
  <si>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</si>
  <si>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</si>
  <si>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</si>
  <si>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</si>
  <si>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</si>
  <si>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</si>
  <si>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</si>
  <si>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</si>
  <si>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</si>
  <si>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</si>
  <si>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</si>
  <si>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</si>
  <si>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272145007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</si>
  <si>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</si>
  <si>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</si>
  <si>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</si>
  <si>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</si>
  <si>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</si>
  <si>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</si>
  <si>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</si>
  <si>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</si>
  <si>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</si>
  <si>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</si>
  <si>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</si>
  <si>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</si>
  <si>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</si>
  <si>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</si>
  <si>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</si>
  <si>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</si>
  <si>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</si>
  <si>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N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</si>
  <si>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</si>
  <si>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</si>
  <si>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</si>
  <si>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</si>
  <si>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</si>
  <si>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</si>
  <si>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</si>
  <si>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</si>
  <si>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</si>
  <si>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</si>
  <si>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</si>
  <si>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</si>
  <si>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</si>
  <si>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</si>
  <si>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</si>
  <si>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</si>
  <si>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</si>
  <si>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</si>
  <si>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</si>
  <si>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</si>
  <si>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</si>
  <si>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</si>
  <si>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</si>
  <si>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</si>
  <si>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</si>
  <si>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</si>
  <si>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</si>
  <si>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</si>
  <si>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</si>
  <si>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</si>
  <si>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</si>
  <si>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</si>
  <si>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</si>
  <si>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</si>
  <si>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</si>
  <si>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</si>
  <si>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</si>
  <si>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</si>
  <si>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</si>
  <si>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</si>
  <si>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</si>
  <si>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</si>
  <si>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</si>
  <si>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</si>
  <si>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</si>
  <si>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</si>
  <si>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</si>
  <si>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</si>
  <si>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</si>
  <si>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</si>
  <si>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</si>
  <si>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</si>
  <si>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</si>
  <si>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</si>
  <si>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</si>
  <si>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</si>
  <si>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772501001</t>
  </si>
  <si>
    <t>1067746647583</t>
  </si>
  <si>
    <t>ООО "ДВ Энергетика"</t>
  </si>
  <si>
    <t>2543118513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</si>
  <si>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</si>
  <si>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</si>
  <si>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</si>
  <si>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</si>
  <si>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</si>
  <si>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/Электроэнергетика/Передача ЭЭ/ФСК :: /Электроэнергетика/Передача ЭЭ/РСО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</si>
  <si>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</si>
  <si>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</si>
  <si>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</si>
  <si>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</si>
  <si>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</si>
  <si>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</si>
  <si>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</si>
  <si>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</si>
  <si>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2509082391</t>
  </si>
  <si>
    <t>250901001</t>
  </si>
  <si>
    <t>2508082399</t>
  </si>
  <si>
    <t>1082508000475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</si>
  <si>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</si>
  <si>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</si>
  <si>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</si>
  <si>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</si>
  <si>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</si>
  <si>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</si>
  <si>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</si>
  <si>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</si>
  <si>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</si>
  <si>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</si>
  <si>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</si>
  <si>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</si>
  <si>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</si>
  <si>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</si>
  <si>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</si>
  <si>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</si>
  <si>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</si>
  <si>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</si>
  <si>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</si>
  <si>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</si>
  <si>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</si>
  <si>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</si>
  <si>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</si>
  <si>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</si>
  <si>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</si>
  <si>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</si>
  <si>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</si>
  <si>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</si>
  <si>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</si>
  <si>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</si>
  <si>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</si>
  <si>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</si>
  <si>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</si>
  <si>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</si>
  <si>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</si>
  <si>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</si>
  <si>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</si>
  <si>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</si>
  <si>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</si>
  <si>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</si>
  <si>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</si>
  <si>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</si>
  <si>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</si>
  <si>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</si>
  <si>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</si>
  <si>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</si>
  <si>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</si>
  <si>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</si>
  <si>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772901001</t>
  </si>
  <si>
    <t>1107746755258</t>
  </si>
  <si>
    <t>ООО "Распределительные энергетические сети"</t>
  </si>
  <si>
    <t>2503027852</t>
  </si>
  <si>
    <t>1092503001337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</si>
  <si>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</si>
  <si>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</si>
  <si>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</si>
  <si>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</si>
  <si>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</si>
  <si>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</si>
  <si>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</si>
  <si>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</si>
  <si>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</si>
  <si>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</si>
  <si>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</si>
  <si>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</si>
  <si>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</si>
  <si>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</si>
  <si>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</si>
  <si>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</si>
  <si>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</si>
  <si>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</si>
  <si>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</si>
  <si>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</si>
  <si>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</si>
  <si>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</si>
  <si>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</si>
  <si>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</si>
  <si>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</si>
  <si>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</si>
  <si>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</si>
  <si>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</si>
  <si>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</si>
  <si>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</si>
  <si>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</si>
  <si>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</si>
  <si>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</si>
  <si>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</si>
  <si>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</si>
  <si>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</si>
  <si>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</si>
  <si>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</si>
  <si>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</si>
  <si>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</si>
  <si>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</si>
  <si>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</si>
  <si>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</si>
  <si>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</si>
  <si>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</si>
  <si>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</si>
  <si>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</si>
  <si>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</si>
  <si>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</si>
  <si>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</si>
  <si>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</si>
  <si>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</si>
  <si>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</si>
  <si>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</si>
  <si>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</si>
  <si>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</si>
  <si>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</si>
  <si>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</si>
  <si>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</si>
  <si>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</si>
  <si>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</si>
  <si>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</si>
  <si>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</si>
  <si>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</si>
  <si>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</si>
  <si>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</si>
  <si>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</si>
  <si>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</si>
  <si>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</si>
  <si>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</si>
  <si>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</si>
  <si>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</si>
  <si>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</si>
  <si>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</si>
  <si>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</si>
  <si>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</si>
  <si>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</si>
  <si>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</si>
  <si>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</si>
  <si>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</si>
  <si>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</si>
  <si>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</si>
  <si>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</si>
  <si>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МР</t>
  </si>
  <si>
    <t>МО</t>
  </si>
  <si>
    <t>Тип МО</t>
  </si>
  <si>
    <t>Имя диапазона</t>
  </si>
  <si>
    <t>Анучинский муниципальный округ</t>
  </si>
  <si>
    <t>05502000</t>
  </si>
  <si>
    <t>муниципальный округ</t>
  </si>
  <si>
    <t>MO_LIST_1</t>
  </si>
  <si>
    <t>Арсеньевский городской округ</t>
  </si>
  <si>
    <t>05703000</t>
  </si>
  <si>
    <t>городской округ</t>
  </si>
  <si>
    <t>MO_LIST_2</t>
  </si>
  <si>
    <t>Артемовский городской округ</t>
  </si>
  <si>
    <t>05705000</t>
  </si>
  <si>
    <t>MO_LIST_3</t>
  </si>
  <si>
    <t>Владивостокский городской округ</t>
  </si>
  <si>
    <t>05701000</t>
  </si>
  <si>
    <t>MO_LIST_4</t>
  </si>
  <si>
    <t>Городской округ Спасск-Дальний</t>
  </si>
  <si>
    <t>05720000</t>
  </si>
  <si>
    <t>MO_LIST_5</t>
  </si>
  <si>
    <t>Дальнегорский городской округ</t>
  </si>
  <si>
    <t>05707000</t>
  </si>
  <si>
    <t>MO_LIST_6</t>
  </si>
  <si>
    <t>MO_LIST_7</t>
  </si>
  <si>
    <t>Дальнереченский муниципальный район</t>
  </si>
  <si>
    <t>Веденкинское сельское поселение</t>
  </si>
  <si>
    <t>05607408</t>
  </si>
  <si>
    <t>сельское поселение</t>
  </si>
  <si>
    <t>MO_LIST_8</t>
  </si>
  <si>
    <t>05607000</t>
  </si>
  <si>
    <t>муниципальный район</t>
  </si>
  <si>
    <t>Кавалеровский муниципальный округ</t>
  </si>
  <si>
    <t>MO_LIST_9</t>
  </si>
  <si>
    <t>Малиновское сельское поселение</t>
  </si>
  <si>
    <t>05607413</t>
  </si>
  <si>
    <t>Кировский муниципальный район</t>
  </si>
  <si>
    <t>MO_LIST_10</t>
  </si>
  <si>
    <t>Межселенные территории Дальнереченского муниципального района, находящиеся вне границ сельских поселений</t>
  </si>
  <si>
    <t>05607701</t>
  </si>
  <si>
    <t>межселенная территория</t>
  </si>
  <si>
    <t>Красноармейский муниципальный район</t>
  </si>
  <si>
    <t>MO_LIST_11</t>
  </si>
  <si>
    <t>Ореховское сельское поселение</t>
  </si>
  <si>
    <t>05607422</t>
  </si>
  <si>
    <t>Лазовский муниципальный округ</t>
  </si>
  <si>
    <t>MO_LIST_12</t>
  </si>
  <si>
    <t>Ракитненское сельское поселение</t>
  </si>
  <si>
    <t>05607425</t>
  </si>
  <si>
    <t>Лесозаводский городской округ</t>
  </si>
  <si>
    <t>MO_LIST_13</t>
  </si>
  <si>
    <t>Рождественское сельское поселение</t>
  </si>
  <si>
    <t>05607428</t>
  </si>
  <si>
    <t>Михайловский муниципальный район</t>
  </si>
  <si>
    <t>MO_LIST_14</t>
  </si>
  <si>
    <t>Сальское сельское поселение</t>
  </si>
  <si>
    <t>05607431</t>
  </si>
  <si>
    <t>Надеждинский муниципальный район</t>
  </si>
  <si>
    <t>MO_LIST_15</t>
  </si>
  <si>
    <t>05510000</t>
  </si>
  <si>
    <t>Находкинский городской округ</t>
  </si>
  <si>
    <t>MO_LIST_16</t>
  </si>
  <si>
    <t>Горненское</t>
  </si>
  <si>
    <t>05612407</t>
  </si>
  <si>
    <t>Октябрьский муниципальный округ</t>
  </si>
  <si>
    <t>MO_LIST_17</t>
  </si>
  <si>
    <t>Горноключевское городское поселение</t>
  </si>
  <si>
    <t>05612154</t>
  </si>
  <si>
    <t>городское поселение, в состав которого входит поселок</t>
  </si>
  <si>
    <t>Ольгинский муниципальный округ</t>
  </si>
  <si>
    <t>MO_LIST_18</t>
  </si>
  <si>
    <t>05612000</t>
  </si>
  <si>
    <t>Партизанский городской округ</t>
  </si>
  <si>
    <t>MO_LIST_19</t>
  </si>
  <si>
    <t>Кировское городское поселение</t>
  </si>
  <si>
    <t>05612151</t>
  </si>
  <si>
    <t>Партизанский муниципальный район</t>
  </si>
  <si>
    <t>MO_LIST_20</t>
  </si>
  <si>
    <t>Крыловское сельское поселение</t>
  </si>
  <si>
    <t>05612413</t>
  </si>
  <si>
    <t>Пограничный муниципальный округ</t>
  </si>
  <si>
    <t>MO_LIST_21</t>
  </si>
  <si>
    <t>Межселенные территории Кировского муниципального района, находящиеся вне границ городских и сельских поселений</t>
  </si>
  <si>
    <t>05612701</t>
  </si>
  <si>
    <t>Пожарский муниципальный округ</t>
  </si>
  <si>
    <t>MO_LIST_22</t>
  </si>
  <si>
    <t>Руновское сельское поселение</t>
  </si>
  <si>
    <t>05612428</t>
  </si>
  <si>
    <t>Спасский муниципальный район</t>
  </si>
  <si>
    <t>MO_LIST_23</t>
  </si>
  <si>
    <t>Хвищанское сельское поселение</t>
  </si>
  <si>
    <t>05612434</t>
  </si>
  <si>
    <t>Тернейский муниципальный округ</t>
  </si>
  <si>
    <t>MO_LIST_24</t>
  </si>
  <si>
    <t>Востокское городское поселение</t>
  </si>
  <si>
    <t>05614154</t>
  </si>
  <si>
    <t>Уссурийский городской округ</t>
  </si>
  <si>
    <t>MO_LIST_25</t>
  </si>
  <si>
    <t>Вострецовское</t>
  </si>
  <si>
    <t>05614406</t>
  </si>
  <si>
    <t>Ханкайский муниципальный округ</t>
  </si>
  <si>
    <t>MO_LIST_26</t>
  </si>
  <si>
    <t>Глубинненское</t>
  </si>
  <si>
    <t>05614408</t>
  </si>
  <si>
    <t>Хасанский муниципальный округ</t>
  </si>
  <si>
    <t>MO_LIST_27</t>
  </si>
  <si>
    <t>Дальнекутское</t>
  </si>
  <si>
    <t>05614413</t>
  </si>
  <si>
    <t>Хорольский муниципальный округ</t>
  </si>
  <si>
    <t>MO_LIST_28</t>
  </si>
  <si>
    <t>Измайлихинское</t>
  </si>
  <si>
    <t>05614416</t>
  </si>
  <si>
    <t>Черниговский муниципальный район</t>
  </si>
  <si>
    <t>MO_LIST_29</t>
  </si>
  <si>
    <t>05614000</t>
  </si>
  <si>
    <t>Чугуевский муниципальный округ</t>
  </si>
  <si>
    <t>MO_LIST_30</t>
  </si>
  <si>
    <t>Лукъяновское сельское поселение</t>
  </si>
  <si>
    <t>05614420</t>
  </si>
  <si>
    <t>Шкотовский муниципальный район</t>
  </si>
  <si>
    <t>MO_LIST_31</t>
  </si>
  <si>
    <t>Мельничное сельское поселение</t>
  </si>
  <si>
    <t>05614422</t>
  </si>
  <si>
    <t>Яковлевский муниципальный район</t>
  </si>
  <si>
    <t>MO_LIST_32</t>
  </si>
  <si>
    <t>Новопокровское сельское поселение</t>
  </si>
  <si>
    <t>05614428</t>
  </si>
  <si>
    <t>городской округ Большой Камень</t>
  </si>
  <si>
    <t>MO_LIST_33</t>
  </si>
  <si>
    <t>Рощинское сельское поселение</t>
  </si>
  <si>
    <t>05614431</t>
  </si>
  <si>
    <t>городской округ ЗАТО Фокино</t>
  </si>
  <si>
    <t>MO_LIST_34</t>
  </si>
  <si>
    <t>Таежненское</t>
  </si>
  <si>
    <t>05614437</t>
  </si>
  <si>
    <t>05517000</t>
  </si>
  <si>
    <t>05711000</t>
  </si>
  <si>
    <t>Григорьевское сельское поселение</t>
  </si>
  <si>
    <t>05620406</t>
  </si>
  <si>
    <t>Ивановкое сельское поселение</t>
  </si>
  <si>
    <t>05620408</t>
  </si>
  <si>
    <t>Кремовское сельское поселение</t>
  </si>
  <si>
    <t>05620410</t>
  </si>
  <si>
    <t>05620000</t>
  </si>
  <si>
    <t>Михайловское сельское поселение</t>
  </si>
  <si>
    <t>05620419</t>
  </si>
  <si>
    <t>Новошахтинское городское поселение</t>
  </si>
  <si>
    <t>05620154</t>
  </si>
  <si>
    <t>Осиновское сельское поселение</t>
  </si>
  <si>
    <t>05620425</t>
  </si>
  <si>
    <t>Сунятсенское сельское поселение</t>
  </si>
  <si>
    <t>05620428</t>
  </si>
  <si>
    <t>05623000</t>
  </si>
  <si>
    <t>Надеждинское сельское поселение</t>
  </si>
  <si>
    <t>05623402</t>
  </si>
  <si>
    <t>Раздольненское сельское поселение</t>
  </si>
  <si>
    <t>05623404</t>
  </si>
  <si>
    <t>Тавричанское сельское поселение</t>
  </si>
  <si>
    <t>05623407</t>
  </si>
  <si>
    <t>05714000</t>
  </si>
  <si>
    <t>05526000</t>
  </si>
  <si>
    <t>05528000</t>
  </si>
  <si>
    <t>05717000</t>
  </si>
  <si>
    <t>Владимиро-Александровское сельское поселение</t>
  </si>
  <si>
    <t>05630402</t>
  </si>
  <si>
    <t>Екатериновское сельское поселение</t>
  </si>
  <si>
    <t>05630404</t>
  </si>
  <si>
    <t>Золотодолинское сельское поселение</t>
  </si>
  <si>
    <t>05630406</t>
  </si>
  <si>
    <t>Межселенная территория Партизанского муниципального района, находящаяся вне границ сельских поселений, с расположенным на этой территории поселком Партизан</t>
  </si>
  <si>
    <t>05630701</t>
  </si>
  <si>
    <t>Новицкое сельское поселение</t>
  </si>
  <si>
    <t>05630410</t>
  </si>
  <si>
    <t>Новолитовское сельское поселение</t>
  </si>
  <si>
    <t>05630413</t>
  </si>
  <si>
    <t>05630000</t>
  </si>
  <si>
    <t>Сергеевское сельское поселение</t>
  </si>
  <si>
    <t>05630419</t>
  </si>
  <si>
    <t>05532000</t>
  </si>
  <si>
    <t>05534000</t>
  </si>
  <si>
    <t>Александровское сельское поселение</t>
  </si>
  <si>
    <t>05637402</t>
  </si>
  <si>
    <t>Дубовское сельское поселение</t>
  </si>
  <si>
    <t>05637419</t>
  </si>
  <si>
    <t>Духовское сельское поселение</t>
  </si>
  <si>
    <t>05637422</t>
  </si>
  <si>
    <t>Краснокутское сельское поселение</t>
  </si>
  <si>
    <t>05637424</t>
  </si>
  <si>
    <t>Прохорское сельское поселение</t>
  </si>
  <si>
    <t>05637434</t>
  </si>
  <si>
    <t>05637000</t>
  </si>
  <si>
    <t>Спасское сельское поселение</t>
  </si>
  <si>
    <t>05637440</t>
  </si>
  <si>
    <t>Хвалынское сельское поселение</t>
  </si>
  <si>
    <t>05637443</t>
  </si>
  <si>
    <t>Чкаловское сельское поселение</t>
  </si>
  <si>
    <t>05637446</t>
  </si>
  <si>
    <t>05540000</t>
  </si>
  <si>
    <t>05723000</t>
  </si>
  <si>
    <t>05546000</t>
  </si>
  <si>
    <t>05548000</t>
  </si>
  <si>
    <t>05550000</t>
  </si>
  <si>
    <t>Дмитриевское сельское поселение</t>
  </si>
  <si>
    <t>05653410</t>
  </si>
  <si>
    <t>Межселенные территории Черниговского муниципального района, находящиеся вне границ городского и сельских поселений</t>
  </si>
  <si>
    <t>05653701</t>
  </si>
  <si>
    <t>Реттиховское городское поселение</t>
  </si>
  <si>
    <t>05653422</t>
  </si>
  <si>
    <t>Сибирцевское городское поселение</t>
  </si>
  <si>
    <t>05653158</t>
  </si>
  <si>
    <t>Снегуровское</t>
  </si>
  <si>
    <t>05653419</t>
  </si>
  <si>
    <t>05653000</t>
  </si>
  <si>
    <t>Черниговское сельское поселение</t>
  </si>
  <si>
    <t>05653425</t>
  </si>
  <si>
    <t>05555000</t>
  </si>
  <si>
    <t>Новонежинское сельское поселение</t>
  </si>
  <si>
    <t>05657413</t>
  </si>
  <si>
    <t>Подъяпольское сельское поселение</t>
  </si>
  <si>
    <t>05657422</t>
  </si>
  <si>
    <t>Романовское сельское поселение</t>
  </si>
  <si>
    <t>05657425</t>
  </si>
  <si>
    <t>Смоляниновское городское поселение</t>
  </si>
  <si>
    <t>05657158</t>
  </si>
  <si>
    <t>Центральненское сельское поселение</t>
  </si>
  <si>
    <t>05657428</t>
  </si>
  <si>
    <t>05657000</t>
  </si>
  <si>
    <t>Шкотовское городское поселение</t>
  </si>
  <si>
    <t>05657165</t>
  </si>
  <si>
    <t>Штыковское сельское поселение</t>
  </si>
  <si>
    <t>05657432</t>
  </si>
  <si>
    <t>Варфоломеевское сельское поселение</t>
  </si>
  <si>
    <t>05659407</t>
  </si>
  <si>
    <t>Новосысоевское сельское поселение</t>
  </si>
  <si>
    <t>05659413</t>
  </si>
  <si>
    <t>Покровское сельское поселение</t>
  </si>
  <si>
    <t>05659416</t>
  </si>
  <si>
    <t>Яблоновское</t>
  </si>
  <si>
    <t>05659419</t>
  </si>
  <si>
    <t>05659000</t>
  </si>
  <si>
    <t>Яковлевское сельское поселение</t>
  </si>
  <si>
    <t>05659422</t>
  </si>
  <si>
    <t>05706000</t>
  </si>
  <si>
    <t>05747000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</si>
  <si>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</si>
  <si>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</si>
  <si>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</si>
  <si>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</si>
  <si>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</si>
  <si>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</si>
  <si>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</si>
  <si>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</si>
  <si>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e62db6e6-e807-4b6e-bda9-fa41408f428f</t>
  </si>
  <si>
    <t>application/pdf</t>
  </si>
  <si>
    <t>.pdf</t>
  </si>
  <si>
    <t>2023-3-26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</si>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</sst>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81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6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31" fillId="0" borderId="0" xfId="0" applyNumberFormat="1" applyFont="1" applyAlignment="1">
      <alignment horizontal="center" vertical="center" wrapTex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0" fontId="0" fillId="14" borderId="0" xfId="0" applyNumberFormat="1" applyFont="1" applyFill="1"/>
    <xf numFmtId="167" fontId="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0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/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horizontal="left" vertical="center" wrapText="1" indent="1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166" fontId="20" fillId="14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405F-2B5A-25A3-9D22-3C2CB393F325}">
  <dimension ref="A1:AC15"/>
  <sheetViews>
    <sheetView showGridLines="0" workbookViewId="0"/>
  </sheetViews>
  <sheetFormatPr defaultRowHeight="10.5" customHeight="1"/>
  <cols>
    <col min="1" max="1" width="2.7109375" style="223" customWidth="1"/>
    <col min="2" max="3" width="9.7109375" style="223" customWidth="1"/>
    <col min="4" max="4" width="4.28515625" style="223" customWidth="1"/>
    <col min="5" max="6" width="4.42578125" style="223" customWidth="1"/>
    <col min="7" max="7" width="4.5703125" style="223" customWidth="1"/>
    <col min="8" max="25" width="4.42578125" style="223" customWidth="1"/>
    <col min="26" max="26" width="2.7109375" style="223" customWidth="1"/>
    <col min="27" max="29" width="9.140625" style="223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260" t="s">
        <v>1</v>
      </c>
      <c r="C2" s="260"/>
      <c r="D2" s="260"/>
      <c r="E2" s="260"/>
      <c r="F2" s="260"/>
      <c r="G2" s="26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260" t="s">
        <v>2</v>
      </c>
      <c r="C3" s="260"/>
      <c r="D3" s="260"/>
      <c r="E3" s="260"/>
      <c r="F3" s="260"/>
      <c r="G3" s="26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261" t="s">
        <v>3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10"/>
      <c r="AA5" s="5"/>
      <c r="AB5" s="9"/>
      <c r="AC5" s="9"/>
    </row>
    <row r="6" spans="1:29" ht="6" customHeight="1">
      <c r="A6" s="12"/>
      <c r="B6" s="253" t="s">
        <v>4</v>
      </c>
      <c r="C6" s="256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253"/>
      <c r="C7" s="256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253"/>
      <c r="C8" s="256"/>
      <c r="D8" s="22"/>
      <c r="E8" s="23" t="s">
        <v>5</v>
      </c>
      <c r="F8" s="262" t="s">
        <v>6</v>
      </c>
      <c r="G8" s="255"/>
      <c r="H8" s="255"/>
      <c r="I8" s="255"/>
      <c r="J8" s="255"/>
      <c r="K8" s="255"/>
      <c r="L8" s="255"/>
      <c r="M8" s="255"/>
      <c r="N8" s="22"/>
      <c r="O8" s="24" t="s">
        <v>5</v>
      </c>
      <c r="P8" s="263" t="s">
        <v>7</v>
      </c>
      <c r="Q8" s="264"/>
      <c r="R8" s="264"/>
      <c r="S8" s="264"/>
      <c r="T8" s="264"/>
      <c r="U8" s="264"/>
      <c r="V8" s="264"/>
      <c r="W8" s="264"/>
      <c r="X8" s="264"/>
      <c r="Y8" s="18"/>
      <c r="Z8" s="16"/>
      <c r="AA8" s="4"/>
      <c r="AB8" s="4"/>
      <c r="AC8" s="4"/>
    </row>
    <row r="9" spans="1:29" ht="15" customHeight="1">
      <c r="A9" s="12"/>
      <c r="B9" s="253"/>
      <c r="C9" s="256"/>
      <c r="D9" s="22"/>
      <c r="E9" s="25" t="s">
        <v>5</v>
      </c>
      <c r="F9" s="262" t="s">
        <v>8</v>
      </c>
      <c r="G9" s="255"/>
      <c r="H9" s="255"/>
      <c r="I9" s="255"/>
      <c r="J9" s="255"/>
      <c r="K9" s="255"/>
      <c r="L9" s="255"/>
      <c r="M9" s="255"/>
      <c r="N9" s="22"/>
      <c r="O9" s="26" t="s">
        <v>5</v>
      </c>
      <c r="P9" s="263" t="s">
        <v>9</v>
      </c>
      <c r="Q9" s="264"/>
      <c r="R9" s="264"/>
      <c r="S9" s="264"/>
      <c r="T9" s="264"/>
      <c r="U9" s="264"/>
      <c r="V9" s="264"/>
      <c r="W9" s="264"/>
      <c r="X9" s="264"/>
      <c r="Y9" s="18"/>
      <c r="Z9" s="16"/>
      <c r="AA9" s="4"/>
      <c r="AB9" s="4"/>
      <c r="AC9" s="4"/>
    </row>
    <row r="10" spans="1:29" ht="21" customHeight="1">
      <c r="A10" s="12"/>
      <c r="B10" s="253"/>
      <c r="C10" s="254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251" t="s">
        <v>10</v>
      </c>
      <c r="C11" s="252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253"/>
      <c r="C12" s="254"/>
      <c r="D12" s="21"/>
      <c r="E12" s="255" t="s">
        <v>11</v>
      </c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18"/>
      <c r="Z12" s="16"/>
      <c r="AA12" s="4"/>
      <c r="AB12" s="4"/>
      <c r="AC12" s="4"/>
    </row>
    <row r="13" spans="1:29" ht="6" customHeight="1">
      <c r="A13" s="12"/>
      <c r="B13" s="251" t="s">
        <v>12</v>
      </c>
      <c r="C13" s="252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253"/>
      <c r="C14" s="256"/>
      <c r="D14" s="22"/>
      <c r="E14" s="259" t="s">
        <v>13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18"/>
      <c r="Z14" s="16"/>
      <c r="AA14" s="4"/>
      <c r="AB14" s="4"/>
      <c r="AC14" s="4"/>
    </row>
    <row r="15" spans="1:29" ht="6" customHeight="1">
      <c r="A15" s="12"/>
      <c r="B15" s="257"/>
      <c r="C15" s="258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A613-655A-D38D-6D62-2712051990DA}">
  <sheetPr>
    <tabColor rgb="FFFFCC99"/>
  </sheetPr>
  <dimension ref="A1:E3"/>
  <sheetViews>
    <sheetView showGridLines="0" zoomScale="80" workbookViewId="0"/>
  </sheetViews>
  <sheetFormatPr defaultRowHeight="10.5" customHeight="1"/>
  <cols>
    <col min="1" max="1" width="9.140625" style="223"/>
  </cols>
  <sheetData>
    <row r="1" spans="1:5" ht="11.25" customHeight="1">
      <c r="A1" s="59" t="s">
        <v>822</v>
      </c>
      <c r="B1" s="1" t="s">
        <v>41</v>
      </c>
      <c r="C1" s="1" t="s">
        <v>32</v>
      </c>
      <c r="D1" s="1" t="s">
        <v>35</v>
      </c>
      <c r="E1" s="1" t="s">
        <v>38</v>
      </c>
    </row>
    <row r="2" spans="1:5" ht="10.5" customHeight="1">
      <c r="A2" s="158" t="s">
        <v>833</v>
      </c>
      <c r="B2" t="s">
        <v>842</v>
      </c>
      <c r="C2" t="s">
        <v>1406</v>
      </c>
      <c r="D2" t="s">
        <v>1407</v>
      </c>
      <c r="E2" t="s">
        <v>1408</v>
      </c>
    </row>
    <row r="3" spans="1:5" ht="10.5" customHeight="1">
      <c r="B3" t="s">
        <v>196</v>
      </c>
      <c r="C3" t="s">
        <v>194</v>
      </c>
      <c r="D3" t="s">
        <v>197</v>
      </c>
      <c r="E3" t="s">
        <v>198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6AF7-AA41-517E-53A1-70113FCBE233}">
  <sheetPr>
    <tabColor rgb="FFFFCC99"/>
  </sheetPr>
  <dimension ref="A1:F3"/>
  <sheetViews>
    <sheetView showGridLines="0" zoomScale="80" workbookViewId="0"/>
  </sheetViews>
  <sheetFormatPr defaultRowHeight="10.5" customHeight="1"/>
  <cols>
    <col min="1" max="1" width="9.140625" style="223"/>
  </cols>
  <sheetData>
    <row r="1" spans="1:6" ht="11.25" customHeight="1">
      <c r="A1" s="9"/>
    </row>
    <row r="2" spans="1:6" ht="10.5" customHeight="1">
      <c r="B2" t="s">
        <v>1409</v>
      </c>
      <c r="C2" t="s">
        <v>1410</v>
      </c>
      <c r="D2" t="s">
        <v>1411</v>
      </c>
      <c r="E2" t="s">
        <v>1412</v>
      </c>
      <c r="F2" t="s">
        <v>1413</v>
      </c>
    </row>
    <row r="3" spans="1:6" ht="10.5" customHeight="1">
      <c r="B3" t="s">
        <v>1414</v>
      </c>
      <c r="C3" t="s">
        <v>1415</v>
      </c>
      <c r="D3" t="s">
        <v>1416</v>
      </c>
      <c r="E3" t="s">
        <v>1417</v>
      </c>
      <c r="F3" t="s">
        <v>1418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1484-E147-9086-C58F-E2D8F1F59149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223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4E14-9B64-3A27-4D88-420F18AFFB9B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223"/>
    <col min="2" max="2" width="95" style="223" customWidth="1"/>
  </cols>
  <sheetData>
    <row r="1" spans="1:2" ht="11.25" customHeight="1">
      <c r="A1" s="158" t="s">
        <v>822</v>
      </c>
      <c r="B1" s="158" t="s">
        <v>44</v>
      </c>
    </row>
    <row r="2" spans="1:2" ht="11.25" customHeight="1">
      <c r="A2" s="158" t="s">
        <v>833</v>
      </c>
      <c r="B2" s="51" t="s">
        <v>1419</v>
      </c>
    </row>
    <row r="3" spans="1:2" ht="11.25" customHeight="1">
      <c r="B3" s="51" t="s">
        <v>1420</v>
      </c>
    </row>
    <row r="4" spans="1:2" ht="11.25" customHeight="1">
      <c r="B4" s="51" t="s">
        <v>1421</v>
      </c>
    </row>
    <row r="5" spans="1:2" ht="11.25" customHeight="1">
      <c r="B5" s="51" t="s">
        <v>1422</v>
      </c>
    </row>
    <row r="6" spans="1:2" ht="11.25" customHeight="1">
      <c r="B6" s="51" t="s">
        <v>1423</v>
      </c>
    </row>
    <row r="7" spans="1:2" ht="11.25" customHeight="1">
      <c r="B7" s="51" t="s">
        <v>45</v>
      </c>
    </row>
    <row r="8" spans="1:2" ht="11.25" customHeight="1">
      <c r="B8" s="51" t="s">
        <v>1424</v>
      </c>
    </row>
    <row r="9" spans="1:2" ht="11.25" customHeight="1">
      <c r="B9" s="51" t="s">
        <v>1425</v>
      </c>
    </row>
    <row r="10" spans="1:2" ht="11.25" customHeight="1">
      <c r="B10" s="51" t="s">
        <v>1426</v>
      </c>
    </row>
    <row r="11" spans="1:2" ht="11.25" customHeight="1">
      <c r="B11" s="51" t="s">
        <v>1427</v>
      </c>
    </row>
    <row r="12" spans="1:2" ht="11.25" customHeight="1">
      <c r="B12" s="51" t="s">
        <v>1428</v>
      </c>
    </row>
    <row r="13" spans="1:2" ht="11.25" customHeight="1">
      <c r="B13" s="51" t="s">
        <v>1429</v>
      </c>
    </row>
    <row r="14" spans="1:2" ht="11.25" customHeight="1">
      <c r="B14" s="51" t="s">
        <v>1430</v>
      </c>
    </row>
    <row r="15" spans="1:2" ht="11.25" customHeight="1">
      <c r="B15" s="51" t="s">
        <v>1431</v>
      </c>
    </row>
    <row r="16" spans="1:2" ht="11.25" customHeight="1">
      <c r="B16" s="51" t="s">
        <v>1432</v>
      </c>
    </row>
    <row r="17" spans="2:2" ht="11.25" customHeight="1">
      <c r="B17" s="51" t="s">
        <v>1433</v>
      </c>
    </row>
    <row r="18" spans="2:2" ht="11.25" customHeight="1">
      <c r="B18" s="51" t="s">
        <v>1434</v>
      </c>
    </row>
    <row r="19" spans="2:2" ht="11.25" customHeight="1">
      <c r="B19" s="51" t="s">
        <v>1435</v>
      </c>
    </row>
    <row r="20" spans="2:2" ht="11.25" customHeight="1">
      <c r="B20" s="51" t="s">
        <v>1436</v>
      </c>
    </row>
    <row r="21" spans="2:2" ht="11.25" customHeight="1">
      <c r="B21" s="51" t="s">
        <v>1437</v>
      </c>
    </row>
    <row r="22" spans="2:2" ht="11.25" customHeight="1">
      <c r="B22" s="51" t="s">
        <v>1438</v>
      </c>
    </row>
    <row r="23" spans="2:2" ht="11.25" customHeight="1">
      <c r="B23" s="51" t="s">
        <v>1439</v>
      </c>
    </row>
    <row r="24" spans="2:2" ht="11.25" customHeight="1">
      <c r="B24" s="51" t="s">
        <v>1440</v>
      </c>
    </row>
    <row r="25" spans="2:2" ht="11.25" customHeight="1">
      <c r="B25" s="51" t="s">
        <v>1441</v>
      </c>
    </row>
    <row r="26" spans="2:2" ht="11.25" customHeight="1">
      <c r="B26" s="51" t="s">
        <v>1442</v>
      </c>
    </row>
    <row r="27" spans="2:2" ht="11.25" customHeight="1">
      <c r="B27" s="51" t="s">
        <v>1443</v>
      </c>
    </row>
    <row r="28" spans="2:2" ht="11.25" customHeight="1">
      <c r="B28" s="51" t="s">
        <v>1444</v>
      </c>
    </row>
    <row r="29" spans="2:2" ht="11.25" customHeight="1">
      <c r="B29" s="51" t="s">
        <v>1445</v>
      </c>
    </row>
    <row r="30" spans="2:2" ht="11.25" customHeight="1">
      <c r="B30" s="51" t="s">
        <v>1446</v>
      </c>
    </row>
    <row r="31" spans="2:2" ht="11.25" customHeight="1">
      <c r="B31" s="51" t="s">
        <v>1447</v>
      </c>
    </row>
    <row r="32" spans="2:2" ht="11.25" customHeight="1">
      <c r="B32" s="51" t="s">
        <v>1448</v>
      </c>
    </row>
    <row r="33" spans="2:2" ht="11.25" customHeight="1">
      <c r="B33" s="51" t="s">
        <v>1449</v>
      </c>
    </row>
    <row r="34" spans="2:2" ht="11.25" customHeight="1">
      <c r="B34" s="51" t="s">
        <v>1450</v>
      </c>
    </row>
    <row r="35" spans="2:2" ht="11.25" customHeight="1">
      <c r="B35" s="51" t="s">
        <v>1451</v>
      </c>
    </row>
    <row r="36" spans="2:2" ht="11.25" customHeight="1">
      <c r="B36" s="51" t="s">
        <v>1452</v>
      </c>
    </row>
    <row r="37" spans="2:2" ht="11.25" customHeight="1">
      <c r="B37" s="51" t="s">
        <v>1453</v>
      </c>
    </row>
    <row r="38" spans="2:2" ht="11.25" customHeight="1">
      <c r="B38" s="51" t="s">
        <v>1454</v>
      </c>
    </row>
    <row r="39" spans="2:2" ht="11.25" customHeight="1">
      <c r="B39" s="51" t="s">
        <v>1455</v>
      </c>
    </row>
    <row r="40" spans="2:2" ht="11.25" customHeight="1">
      <c r="B40" s="51" t="s">
        <v>1456</v>
      </c>
    </row>
    <row r="41" spans="2:2" ht="11.25" customHeight="1">
      <c r="B41" s="51" t="s">
        <v>1457</v>
      </c>
    </row>
    <row r="42" spans="2:2" ht="11.25" customHeight="1">
      <c r="B42" s="51" t="s">
        <v>1458</v>
      </c>
    </row>
    <row r="43" spans="2:2" ht="11.25" customHeight="1">
      <c r="B43" s="51" t="s">
        <v>1459</v>
      </c>
    </row>
    <row r="44" spans="2:2" ht="11.25" customHeight="1">
      <c r="B44" s="51" t="s">
        <v>1460</v>
      </c>
    </row>
    <row r="45" spans="2:2" ht="11.25" customHeight="1">
      <c r="B45" s="51" t="s">
        <v>1461</v>
      </c>
    </row>
    <row r="46" spans="2:2" ht="11.25" customHeight="1">
      <c r="B46" s="51" t="s">
        <v>1462</v>
      </c>
    </row>
    <row r="47" spans="2:2" ht="11.25" customHeight="1">
      <c r="B47" s="51" t="s">
        <v>1463</v>
      </c>
    </row>
    <row r="48" spans="2:2" ht="11.25" customHeight="1">
      <c r="B48" s="51" t="s">
        <v>1464</v>
      </c>
    </row>
    <row r="49" spans="2:2" ht="11.25" customHeight="1">
      <c r="B49" s="51" t="s">
        <v>1465</v>
      </c>
    </row>
    <row r="50" spans="2:2" ht="11.25" customHeight="1">
      <c r="B50" s="51" t="s">
        <v>1466</v>
      </c>
    </row>
    <row r="51" spans="2:2" ht="11.25" customHeight="1">
      <c r="B51" s="51" t="s">
        <v>1467</v>
      </c>
    </row>
    <row r="52" spans="2:2" ht="11.25" customHeight="1">
      <c r="B52" s="51" t="s">
        <v>1468</v>
      </c>
    </row>
    <row r="53" spans="2:2" ht="11.25" customHeight="1">
      <c r="B53" s="51" t="s">
        <v>1469</v>
      </c>
    </row>
    <row r="54" spans="2:2" ht="11.25" customHeight="1">
      <c r="B54" s="51" t="s">
        <v>1470</v>
      </c>
    </row>
    <row r="55" spans="2:2" ht="11.25" customHeight="1">
      <c r="B55" s="51" t="s">
        <v>1471</v>
      </c>
    </row>
    <row r="56" spans="2:2" ht="11.25" customHeight="1">
      <c r="B56" s="51" t="s">
        <v>1472</v>
      </c>
    </row>
    <row r="57" spans="2:2" ht="11.25" customHeight="1">
      <c r="B57" s="51" t="s">
        <v>1473</v>
      </c>
    </row>
    <row r="58" spans="2:2" ht="11.25" customHeight="1">
      <c r="B58" s="51" t="s">
        <v>1474</v>
      </c>
    </row>
    <row r="59" spans="2:2" ht="11.25" customHeight="1">
      <c r="B59" s="51" t="s">
        <v>1475</v>
      </c>
    </row>
    <row r="60" spans="2:2" ht="11.25" customHeight="1">
      <c r="B60" s="51" t="s">
        <v>1476</v>
      </c>
    </row>
    <row r="61" spans="2:2" ht="11.25" customHeight="1">
      <c r="B61" s="51" t="s">
        <v>1477</v>
      </c>
    </row>
    <row r="62" spans="2:2" ht="11.25" customHeight="1">
      <c r="B62" s="51" t="s">
        <v>1478</v>
      </c>
    </row>
    <row r="63" spans="2:2" ht="11.25" customHeight="1">
      <c r="B63" s="51" t="s">
        <v>1479</v>
      </c>
    </row>
    <row r="64" spans="2:2" ht="11.25" customHeight="1">
      <c r="B64" s="51" t="s">
        <v>1480</v>
      </c>
    </row>
    <row r="65" spans="2:2" ht="11.25" customHeight="1">
      <c r="B65" s="51" t="s">
        <v>1481</v>
      </c>
    </row>
    <row r="66" spans="2:2" ht="11.25" customHeight="1">
      <c r="B66" s="51" t="s">
        <v>1482</v>
      </c>
    </row>
    <row r="67" spans="2:2" ht="11.25" customHeight="1">
      <c r="B67" s="51" t="s">
        <v>1483</v>
      </c>
    </row>
    <row r="68" spans="2:2" ht="11.25" customHeight="1">
      <c r="B68" s="51" t="s">
        <v>1484</v>
      </c>
    </row>
    <row r="69" spans="2:2" ht="11.25" customHeight="1">
      <c r="B69" s="51" t="s">
        <v>1485</v>
      </c>
    </row>
    <row r="70" spans="2:2" ht="11.25" customHeight="1">
      <c r="B70" s="51" t="s">
        <v>1486</v>
      </c>
    </row>
    <row r="71" spans="2:2" ht="11.25" customHeight="1">
      <c r="B71" s="51" t="s">
        <v>1487</v>
      </c>
    </row>
    <row r="72" spans="2:2" ht="11.25" customHeight="1">
      <c r="B72" s="51" t="s">
        <v>1488</v>
      </c>
    </row>
    <row r="73" spans="2:2" ht="11.25" customHeight="1">
      <c r="B73" s="51" t="s">
        <v>1489</v>
      </c>
    </row>
    <row r="74" spans="2:2" ht="11.25" customHeight="1">
      <c r="B74" s="51" t="s">
        <v>1490</v>
      </c>
    </row>
    <row r="75" spans="2:2" ht="11.25" customHeight="1">
      <c r="B75" s="51" t="s">
        <v>1491</v>
      </c>
    </row>
    <row r="76" spans="2:2" ht="11.25" customHeight="1">
      <c r="B76" s="51" t="s">
        <v>1492</v>
      </c>
    </row>
    <row r="77" spans="2:2" ht="11.25" customHeight="1">
      <c r="B77" s="51" t="s">
        <v>1493</v>
      </c>
    </row>
    <row r="78" spans="2:2" ht="11.25" customHeight="1">
      <c r="B78" s="51" t="s">
        <v>1494</v>
      </c>
    </row>
    <row r="79" spans="2:2" ht="11.25" customHeight="1">
      <c r="B79" s="51" t="s">
        <v>1495</v>
      </c>
    </row>
    <row r="80" spans="2:2" ht="11.25" customHeight="1">
      <c r="B80" s="51" t="s">
        <v>1496</v>
      </c>
    </row>
    <row r="81" spans="2:2" ht="11.25" customHeight="1">
      <c r="B81" s="51" t="s">
        <v>1497</v>
      </c>
    </row>
    <row r="82" spans="2:2" ht="11.25" customHeight="1">
      <c r="B82" s="51" t="s">
        <v>1498</v>
      </c>
    </row>
    <row r="83" spans="2:2" ht="11.25" customHeight="1">
      <c r="B83" s="51" t="s">
        <v>1499</v>
      </c>
    </row>
    <row r="84" spans="2:2" ht="11.25" customHeight="1">
      <c r="B84" s="51" t="s">
        <v>1500</v>
      </c>
    </row>
    <row r="85" spans="2:2" ht="11.25" customHeight="1">
      <c r="B85" s="51" t="s">
        <v>1501</v>
      </c>
    </row>
    <row r="86" spans="2:2" ht="11.25" customHeight="1">
      <c r="B86" s="51" t="s">
        <v>1502</v>
      </c>
    </row>
    <row r="87" spans="2:2" ht="11.25" customHeight="1">
      <c r="B87" s="51" t="s">
        <v>1503</v>
      </c>
    </row>
    <row r="88" spans="2:2" ht="11.25" customHeight="1">
      <c r="B88" s="51" t="s">
        <v>1504</v>
      </c>
    </row>
    <row r="89" spans="2:2" ht="11.25" customHeight="1">
      <c r="B89" s="51" t="s">
        <v>1505</v>
      </c>
    </row>
    <row r="90" spans="2:2" ht="11.25" customHeight="1">
      <c r="B90" s="51" t="s">
        <v>1506</v>
      </c>
    </row>
    <row r="91" spans="2:2" ht="11.25" customHeight="1">
      <c r="B91" s="51" t="s">
        <v>1507</v>
      </c>
    </row>
    <row r="92" spans="2:2" ht="11.25" customHeight="1">
      <c r="B92" s="51" t="s">
        <v>1508</v>
      </c>
    </row>
    <row r="93" spans="2:2" ht="11.25" customHeight="1">
      <c r="B93" s="51" t="s">
        <v>1509</v>
      </c>
    </row>
    <row r="94" spans="2:2" ht="11.25" customHeight="1">
      <c r="B94" s="51" t="s">
        <v>1510</v>
      </c>
    </row>
    <row r="95" spans="2:2" ht="11.25" customHeight="1">
      <c r="B95" s="51" t="s">
        <v>1511</v>
      </c>
    </row>
    <row r="96" spans="2:2" ht="11.25" customHeight="1">
      <c r="B96" s="51" t="s">
        <v>1512</v>
      </c>
    </row>
    <row r="97" spans="2:2" ht="11.25" customHeight="1">
      <c r="B97" s="51" t="s">
        <v>1513</v>
      </c>
    </row>
    <row r="98" spans="2:2" ht="11.25" customHeight="1">
      <c r="B98" s="51" t="s">
        <v>1514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5A88-1DCE-0255-1E54-A778679B986D}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223"/>
  </cols>
  <sheetData>
    <row r="1" spans="1:3" ht="11.25" customHeight="1">
      <c r="A1" s="56" t="s">
        <v>1515</v>
      </c>
      <c r="B1" s="1" t="s">
        <v>1516</v>
      </c>
      <c r="C1" s="1" t="s">
        <v>1517</v>
      </c>
    </row>
    <row r="2" spans="1:3" ht="10.5" customHeight="1">
      <c r="A2" s="173" t="s">
        <v>114</v>
      </c>
      <c r="B2" t="s">
        <v>116</v>
      </c>
      <c r="C2" t="s">
        <v>115</v>
      </c>
    </row>
    <row r="3" spans="1:3" ht="10.5" customHeight="1">
      <c r="A3" s="173" t="s">
        <v>109</v>
      </c>
      <c r="B3" t="s">
        <v>113</v>
      </c>
      <c r="C3" t="s">
        <v>111</v>
      </c>
    </row>
    <row r="4" spans="1:3" ht="10.5" customHeight="1">
      <c r="A4" s="175" t="s">
        <v>117</v>
      </c>
      <c r="B4" t="s">
        <v>116</v>
      </c>
      <c r="C4" t="s">
        <v>118</v>
      </c>
    </row>
    <row r="5" spans="1:3" ht="10.5" customHeight="1">
      <c r="A5" s="186" t="s">
        <v>119</v>
      </c>
      <c r="B5" t="s">
        <v>116</v>
      </c>
      <c r="C5" t="s">
        <v>120</v>
      </c>
    </row>
    <row r="6" spans="1:3" ht="10.5" customHeight="1">
      <c r="A6" s="188" t="s">
        <v>131</v>
      </c>
      <c r="B6" t="s">
        <v>116</v>
      </c>
      <c r="C6" t="s">
        <v>132</v>
      </c>
    </row>
    <row r="7" spans="1:3" ht="10.5" customHeight="1">
      <c r="A7" s="190" t="s">
        <v>123</v>
      </c>
      <c r="B7" t="s">
        <v>116</v>
      </c>
      <c r="C7" t="s">
        <v>124</v>
      </c>
    </row>
    <row r="8" spans="1:3" ht="10.5" customHeight="1">
      <c r="A8" s="190" t="s">
        <v>121</v>
      </c>
      <c r="B8" t="s">
        <v>116</v>
      </c>
      <c r="C8" t="s">
        <v>122</v>
      </c>
    </row>
    <row r="9" spans="1:3" ht="10.5" customHeight="1">
      <c r="A9" s="200" t="s">
        <v>129</v>
      </c>
      <c r="B9" t="s">
        <v>116</v>
      </c>
      <c r="C9" t="s">
        <v>130</v>
      </c>
    </row>
    <row r="10" spans="1:3" ht="10.5" customHeight="1">
      <c r="A10" s="200" t="s">
        <v>135</v>
      </c>
      <c r="B10" t="s">
        <v>116</v>
      </c>
      <c r="C10" t="s">
        <v>136</v>
      </c>
    </row>
    <row r="11" spans="1:3" ht="10.5" customHeight="1">
      <c r="A11" s="202" t="s">
        <v>125</v>
      </c>
      <c r="B11" t="s">
        <v>113</v>
      </c>
      <c r="C11" t="s">
        <v>126</v>
      </c>
    </row>
    <row r="12" spans="1:3" ht="10.5" customHeight="1">
      <c r="A12" s="212" t="s">
        <v>127</v>
      </c>
      <c r="B12" t="s">
        <v>113</v>
      </c>
      <c r="C12" t="s">
        <v>128</v>
      </c>
    </row>
    <row r="13" spans="1:3" ht="10.5" customHeight="1">
      <c r="A13" s="222" t="s">
        <v>133</v>
      </c>
      <c r="B13" t="s">
        <v>116</v>
      </c>
      <c r="C13" t="s">
        <v>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B72C-4822-0D98-BEA6-7C4A32528695}">
  <dimension ref="A1:V114"/>
  <sheetViews>
    <sheetView showGridLines="0" topLeftCell="D2" workbookViewId="0"/>
  </sheetViews>
  <sheetFormatPr defaultRowHeight="10.5" customHeight="1"/>
  <cols>
    <col min="1" max="3" width="9.140625" style="223" hidden="1"/>
    <col min="4" max="4" width="2.7109375" style="223" customWidth="1"/>
    <col min="5" max="5" width="19.7109375" style="223" customWidth="1"/>
    <col min="6" max="6" width="22.7109375" style="223" customWidth="1"/>
    <col min="7" max="7" width="0.140625" style="223" customWidth="1"/>
    <col min="8" max="8" width="74.7109375" style="223" customWidth="1"/>
    <col min="9" max="9" width="1.7109375" style="223" customWidth="1"/>
    <col min="10" max="13" width="2.7109375" style="223" hidden="1" customWidth="1"/>
    <col min="14" max="14" width="12.7109375" style="223" hidden="1" customWidth="1"/>
    <col min="15" max="15" width="2.7109375" style="223" hidden="1" customWidth="1"/>
    <col min="16" max="16" width="12.7109375" style="223" hidden="1" customWidth="1"/>
    <col min="17" max="17" width="2.7109375" style="223" hidden="1" customWidth="1"/>
    <col min="18" max="18" width="1.7109375" style="223" customWidth="1"/>
    <col min="19" max="19" width="54.7109375" style="223" customWidth="1"/>
    <col min="20" max="21" width="1.7109375" style="223" customWidth="1"/>
    <col min="22" max="22" width="14.7109375" style="223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272" t="s">
        <v>15</v>
      </c>
      <c r="F4" s="272"/>
      <c r="G4" s="272"/>
      <c r="H4" s="272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265" t="s">
        <v>17</v>
      </c>
      <c r="F6" s="265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69" t="s">
        <v>24</v>
      </c>
      <c r="V10" s="110"/>
    </row>
    <row r="11" spans="1:22" ht="18" customHeight="1">
      <c r="A11" s="30"/>
      <c r="B11" s="9"/>
      <c r="C11" s="9"/>
      <c r="D11" s="32"/>
      <c r="E11" s="265" t="s">
        <v>25</v>
      </c>
      <c r="F11" s="265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270"/>
      <c r="V11" s="113" t="s">
        <v>27</v>
      </c>
    </row>
    <row r="12" spans="1:22" ht="18" customHeight="1">
      <c r="A12" s="30"/>
      <c r="B12" s="9"/>
      <c r="C12" s="9"/>
      <c r="D12" s="32"/>
      <c r="E12" s="265" t="s">
        <v>28</v>
      </c>
      <c r="F12" s="265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270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71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266" t="s">
        <v>30</v>
      </c>
      <c r="V15" s="110"/>
    </row>
    <row r="16" spans="1:22" ht="11.25" hidden="1" customHeight="1">
      <c r="A16" s="9"/>
      <c r="B16" s="9"/>
      <c r="C16" s="9"/>
      <c r="D16" s="32"/>
      <c r="E16" s="273" t="s">
        <v>31</v>
      </c>
      <c r="F16" s="273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267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267"/>
      <c r="V17" s="110"/>
    </row>
    <row r="18" spans="1:22" ht="39" customHeight="1">
      <c r="A18" s="41"/>
      <c r="B18" s="9"/>
      <c r="C18" s="9"/>
      <c r="D18" s="32"/>
      <c r="E18" s="265" t="s">
        <v>32</v>
      </c>
      <c r="F18" s="265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267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267"/>
      <c r="V19" s="110"/>
    </row>
    <row r="20" spans="1:22" ht="18" customHeight="1">
      <c r="A20" s="9"/>
      <c r="B20" s="9"/>
      <c r="C20" s="9"/>
      <c r="D20" s="32"/>
      <c r="E20" s="265" t="s">
        <v>35</v>
      </c>
      <c r="F20" s="265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267"/>
      <c r="V20" s="113" t="s">
        <v>37</v>
      </c>
    </row>
    <row r="21" spans="1:22" ht="18" customHeight="1">
      <c r="A21" s="9"/>
      <c r="B21" s="9"/>
      <c r="C21" s="9"/>
      <c r="D21" s="32"/>
      <c r="E21" s="265" t="s">
        <v>38</v>
      </c>
      <c r="F21" s="265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267"/>
      <c r="V21" s="113" t="s">
        <v>40</v>
      </c>
    </row>
    <row r="22" spans="1:22" ht="18" customHeight="1">
      <c r="A22" s="9"/>
      <c r="B22" s="9"/>
      <c r="C22" s="9"/>
      <c r="D22" s="32"/>
      <c r="E22" s="265" t="s">
        <v>41</v>
      </c>
      <c r="F22" s="265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267"/>
      <c r="V22" s="113" t="s">
        <v>43</v>
      </c>
    </row>
    <row r="23" spans="1:22" ht="24" customHeight="1">
      <c r="A23" s="9"/>
      <c r="B23" s="9"/>
      <c r="C23" s="9"/>
      <c r="D23" s="32"/>
      <c r="E23" s="265" t="s">
        <v>44</v>
      </c>
      <c r="F23" s="265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267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267"/>
      <c r="V24" s="110"/>
    </row>
    <row r="25" spans="1:22" ht="24" customHeight="1">
      <c r="A25" s="59"/>
      <c r="B25" s="59"/>
      <c r="C25" s="59"/>
      <c r="D25" s="32"/>
      <c r="E25" s="265" t="s">
        <v>47</v>
      </c>
      <c r="F25" s="265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267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267"/>
      <c r="V26" s="110"/>
    </row>
    <row r="27" spans="1:22" ht="18" customHeight="1">
      <c r="A27" s="59"/>
      <c r="B27" s="59"/>
      <c r="C27" s="59"/>
      <c r="D27" s="32"/>
      <c r="E27" s="265" t="s">
        <v>50</v>
      </c>
      <c r="F27" s="265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267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267"/>
      <c r="V28" s="110"/>
    </row>
    <row r="29" spans="1:22" ht="10.5" hidden="1" customHeight="1">
      <c r="A29" s="59"/>
      <c r="B29" s="59"/>
      <c r="C29" s="59"/>
      <c r="D29" s="32"/>
      <c r="E29" s="265" t="s">
        <v>53</v>
      </c>
      <c r="F29" s="265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267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268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265" t="s">
        <v>55</v>
      </c>
      <c r="F33" s="265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265" t="s">
        <v>59</v>
      </c>
      <c r="F35" s="265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265" t="s">
        <v>63</v>
      </c>
      <c r="F37" s="265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265" t="s">
        <v>66</v>
      </c>
      <c r="F39" s="265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265" t="s">
        <v>68</v>
      </c>
      <c r="F41" s="265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265" t="s">
        <v>72</v>
      </c>
      <c r="F43" s="265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265" t="s">
        <v>75</v>
      </c>
      <c r="F45" s="265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275" t="s">
        <v>79</v>
      </c>
      <c r="F60" s="275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265" t="s">
        <v>80</v>
      </c>
      <c r="F62" s="109" t="s">
        <v>81</v>
      </c>
      <c r="G62" s="32"/>
      <c r="H62" s="147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265"/>
      <c r="F63" s="109" t="s">
        <v>84</v>
      </c>
      <c r="G63" s="32"/>
      <c r="H63" s="80" t="s">
        <v>82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85</v>
      </c>
    </row>
    <row r="64" spans="1:22" ht="15" customHeight="1">
      <c r="A64" s="59"/>
      <c r="B64" s="59"/>
      <c r="C64" s="59"/>
      <c r="D64" s="32"/>
      <c r="E64" s="265" t="s">
        <v>86</v>
      </c>
      <c r="F64" s="109" t="s">
        <v>87</v>
      </c>
      <c r="G64" s="32"/>
      <c r="H64" s="80" t="s">
        <v>88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89</v>
      </c>
    </row>
    <row r="65" spans="1:22" ht="15" customHeight="1">
      <c r="A65" s="59"/>
      <c r="B65" s="59"/>
      <c r="C65" s="59"/>
      <c r="D65" s="32"/>
      <c r="E65" s="265"/>
      <c r="F65" s="109" t="s">
        <v>90</v>
      </c>
      <c r="G65" s="32"/>
      <c r="H65" s="80" t="s">
        <v>91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92</v>
      </c>
    </row>
    <row r="66" spans="1:22" ht="15" customHeight="1">
      <c r="A66" s="59"/>
      <c r="B66" s="59"/>
      <c r="C66" s="59"/>
      <c r="D66" s="32"/>
      <c r="E66" s="265" t="s">
        <v>93</v>
      </c>
      <c r="F66" s="109" t="s">
        <v>87</v>
      </c>
      <c r="G66" s="32"/>
      <c r="H66" s="80" t="s">
        <v>88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94</v>
      </c>
    </row>
    <row r="67" spans="1:22" ht="15" customHeight="1">
      <c r="A67" s="59"/>
      <c r="B67" s="59"/>
      <c r="C67" s="59"/>
      <c r="D67" s="32"/>
      <c r="E67" s="265"/>
      <c r="F67" s="109" t="s">
        <v>90</v>
      </c>
      <c r="G67" s="32"/>
      <c r="H67" s="80" t="s">
        <v>91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95</v>
      </c>
    </row>
    <row r="68" spans="1:22" ht="15" customHeight="1">
      <c r="A68" s="9"/>
      <c r="B68" s="9"/>
      <c r="C68" s="9"/>
      <c r="D68" s="32"/>
      <c r="E68" s="265" t="s">
        <v>96</v>
      </c>
      <c r="F68" s="109" t="s">
        <v>87</v>
      </c>
      <c r="G68" s="32"/>
      <c r="H68" s="80" t="s">
        <v>88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97</v>
      </c>
    </row>
    <row r="69" spans="1:22" ht="15" customHeight="1">
      <c r="A69" s="9"/>
      <c r="B69" s="9"/>
      <c r="C69" s="9"/>
      <c r="D69" s="32"/>
      <c r="E69" s="265"/>
      <c r="F69" s="109" t="s">
        <v>98</v>
      </c>
      <c r="G69" s="32"/>
      <c r="H69" s="80" t="s">
        <v>99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100</v>
      </c>
    </row>
    <row r="70" spans="1:22" ht="15" customHeight="1">
      <c r="A70" s="9"/>
      <c r="B70" s="9"/>
      <c r="C70" s="9"/>
      <c r="D70" s="32"/>
      <c r="E70" s="265"/>
      <c r="F70" s="109" t="s">
        <v>90</v>
      </c>
      <c r="G70" s="32"/>
      <c r="H70" s="80" t="s">
        <v>91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101</v>
      </c>
    </row>
    <row r="71" spans="1:22" ht="15" customHeight="1">
      <c r="A71" s="9"/>
      <c r="B71" s="9"/>
      <c r="C71" s="9"/>
      <c r="D71" s="32"/>
      <c r="E71" s="265"/>
      <c r="F71" s="109" t="s">
        <v>102</v>
      </c>
      <c r="G71" s="32"/>
      <c r="H71" s="80" t="s">
        <v>103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104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74" t="s">
        <v>105</v>
      </c>
      <c r="F75" s="274"/>
      <c r="G75" s="274"/>
      <c r="H75" s="274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265" t="s">
        <v>106</v>
      </c>
      <c r="F78" s="265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107</v>
      </c>
    </row>
    <row r="79" spans="1:22" ht="3" customHeight="1"/>
    <row r="80" spans="1:22" ht="24" customHeight="1">
      <c r="A80" s="41"/>
      <c r="B80" s="41"/>
      <c r="C80" s="59"/>
      <c r="D80" s="44"/>
      <c r="E80" s="265" t="s">
        <v>108</v>
      </c>
      <c r="F80" s="265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76" t="s">
        <v>109</v>
      </c>
      <c r="F86" s="87" t="s">
        <v>110</v>
      </c>
      <c r="G86" s="88"/>
      <c r="H86" s="171" t="s">
        <v>111</v>
      </c>
    </row>
    <row r="87" spans="5:8" ht="15" customHeight="1">
      <c r="E87" s="276"/>
      <c r="F87" s="87" t="s">
        <v>112</v>
      </c>
      <c r="G87" s="88"/>
      <c r="H87" s="171" t="s">
        <v>113</v>
      </c>
    </row>
    <row r="88" spans="5:8" ht="15" customHeight="1">
      <c r="E88" s="276" t="s">
        <v>114</v>
      </c>
      <c r="F88" s="87" t="s">
        <v>110</v>
      </c>
      <c r="G88" s="88"/>
      <c r="H88" s="171" t="s">
        <v>115</v>
      </c>
    </row>
    <row r="89" spans="5:8" ht="15" customHeight="1">
      <c r="E89" s="276"/>
      <c r="F89" s="87" t="s">
        <v>112</v>
      </c>
      <c r="G89" s="88"/>
      <c r="H89" s="171" t="s">
        <v>116</v>
      </c>
    </row>
    <row r="90" spans="5:8" ht="15" customHeight="1">
      <c r="E90" s="276" t="s">
        <v>117</v>
      </c>
      <c r="F90" s="87" t="s">
        <v>110</v>
      </c>
      <c r="G90" s="88"/>
      <c r="H90" s="174" t="s">
        <v>118</v>
      </c>
    </row>
    <row r="91" spans="5:8" ht="15" customHeight="1">
      <c r="E91" s="276"/>
      <c r="F91" s="87" t="s">
        <v>112</v>
      </c>
      <c r="G91" s="88"/>
      <c r="H91" s="174" t="s">
        <v>116</v>
      </c>
    </row>
    <row r="92" spans="5:8" ht="15" customHeight="1">
      <c r="E92" s="276" t="s">
        <v>119</v>
      </c>
      <c r="F92" s="87" t="s">
        <v>110</v>
      </c>
      <c r="G92" s="88"/>
      <c r="H92" s="176" t="s">
        <v>120</v>
      </c>
    </row>
    <row r="93" spans="5:8" ht="15" customHeight="1">
      <c r="E93" s="276"/>
      <c r="F93" s="87" t="s">
        <v>112</v>
      </c>
      <c r="G93" s="88"/>
      <c r="H93" s="176" t="s">
        <v>116</v>
      </c>
    </row>
    <row r="94" spans="5:8" ht="15" customHeight="1">
      <c r="E94" s="276" t="s">
        <v>121</v>
      </c>
      <c r="F94" s="87" t="s">
        <v>110</v>
      </c>
      <c r="G94" s="88"/>
      <c r="H94" s="187" t="s">
        <v>122</v>
      </c>
    </row>
    <row r="95" spans="5:8" ht="15" customHeight="1">
      <c r="E95" s="276"/>
      <c r="F95" s="87" t="s">
        <v>112</v>
      </c>
      <c r="G95" s="88"/>
      <c r="H95" s="187" t="s">
        <v>116</v>
      </c>
    </row>
    <row r="96" spans="5:8" ht="15" customHeight="1">
      <c r="E96" s="276" t="s">
        <v>123</v>
      </c>
      <c r="F96" s="87" t="s">
        <v>110</v>
      </c>
      <c r="G96" s="88"/>
      <c r="H96" s="189" t="s">
        <v>124</v>
      </c>
    </row>
    <row r="97" spans="1:19" ht="15" customHeight="1">
      <c r="E97" s="276"/>
      <c r="F97" s="87" t="s">
        <v>112</v>
      </c>
      <c r="G97" s="88"/>
      <c r="H97" s="189" t="s">
        <v>116</v>
      </c>
    </row>
    <row r="98" spans="1:19" ht="15" customHeight="1">
      <c r="E98" s="276" t="s">
        <v>125</v>
      </c>
      <c r="F98" s="87" t="s">
        <v>110</v>
      </c>
      <c r="G98" s="88"/>
      <c r="H98" s="189" t="s">
        <v>126</v>
      </c>
    </row>
    <row r="99" spans="1:19" ht="15" customHeight="1">
      <c r="E99" s="276"/>
      <c r="F99" s="87" t="s">
        <v>112</v>
      </c>
      <c r="G99" s="88"/>
      <c r="H99" s="189" t="s">
        <v>113</v>
      </c>
    </row>
    <row r="100" spans="1:19" ht="15" customHeight="1">
      <c r="E100" s="276" t="s">
        <v>127</v>
      </c>
      <c r="F100" s="87" t="s">
        <v>110</v>
      </c>
      <c r="G100" s="88"/>
      <c r="H100" s="224" t="s">
        <v>128</v>
      </c>
    </row>
    <row r="101" spans="1:19" ht="15" customHeight="1">
      <c r="E101" s="276"/>
      <c r="F101" s="87" t="s">
        <v>112</v>
      </c>
      <c r="G101" s="88"/>
      <c r="H101" s="224" t="s">
        <v>113</v>
      </c>
    </row>
    <row r="102" spans="1:19" ht="15" customHeight="1">
      <c r="E102" s="276" t="s">
        <v>129</v>
      </c>
      <c r="F102" s="87" t="s">
        <v>110</v>
      </c>
      <c r="G102" s="88"/>
      <c r="H102" s="224" t="s">
        <v>130</v>
      </c>
    </row>
    <row r="103" spans="1:19" ht="15" customHeight="1">
      <c r="E103" s="276"/>
      <c r="F103" s="87" t="s">
        <v>112</v>
      </c>
      <c r="G103" s="88"/>
      <c r="H103" s="224" t="s">
        <v>116</v>
      </c>
    </row>
    <row r="104" spans="1:19" ht="15" customHeight="1">
      <c r="E104" s="276" t="s">
        <v>131</v>
      </c>
      <c r="F104" s="87" t="s">
        <v>110</v>
      </c>
      <c r="G104" s="88"/>
      <c r="H104" s="225" t="s">
        <v>132</v>
      </c>
    </row>
    <row r="105" spans="1:19" ht="15" customHeight="1">
      <c r="E105" s="276"/>
      <c r="F105" s="87" t="s">
        <v>112</v>
      </c>
      <c r="G105" s="88"/>
      <c r="H105" s="225" t="s">
        <v>116</v>
      </c>
    </row>
    <row r="106" spans="1:19" ht="15" customHeight="1">
      <c r="E106" s="276" t="s">
        <v>133</v>
      </c>
      <c r="F106" s="87" t="s">
        <v>110</v>
      </c>
      <c r="G106" s="88"/>
      <c r="H106" s="226" t="s">
        <v>134</v>
      </c>
    </row>
    <row r="107" spans="1:19" ht="15" customHeight="1">
      <c r="E107" s="276"/>
      <c r="F107" s="87" t="s">
        <v>112</v>
      </c>
      <c r="G107" s="88"/>
      <c r="H107" s="226" t="s">
        <v>116</v>
      </c>
    </row>
    <row r="108" spans="1:19" ht="15" customHeight="1">
      <c r="E108" s="276" t="s">
        <v>135</v>
      </c>
      <c r="F108" s="87" t="s">
        <v>110</v>
      </c>
      <c r="G108" s="88"/>
      <c r="H108" s="227" t="s">
        <v>136</v>
      </c>
    </row>
    <row r="109" spans="1:19" ht="15" customHeight="1">
      <c r="E109" s="276"/>
      <c r="F109" s="87" t="s">
        <v>112</v>
      </c>
      <c r="G109" s="88"/>
      <c r="H109" s="227" t="s">
        <v>116</v>
      </c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265" t="s">
        <v>137</v>
      </c>
      <c r="F112" s="265"/>
      <c r="G112" s="32"/>
      <c r="H112" s="145" t="s">
        <v>138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MO_LIST_7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60CE7B73-97C5-CD78-8ED6-5FE96FA8D7AD}"/>
    <hyperlink ref="H80" r:id="rId2" display="https://eias.ru/files/46ep.stx.eias.justification.rtf" xr:uid="{690A0B53-2C8B-1F36-0B72-F2B6B90E4945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A33E-6609-A109-890A-879B933174DA}">
  <sheetPr>
    <tabColor rgb="FFD3DBDB"/>
    <pageSetUpPr fitToPage="1"/>
  </sheetPr>
  <dimension ref="A1:T188"/>
  <sheetViews>
    <sheetView showGridLines="0" tabSelected="1" topLeftCell="C7" workbookViewId="0">
      <selection activeCell="J108" sqref="J108"/>
    </sheetView>
  </sheetViews>
  <sheetFormatPr defaultRowHeight="10.5" customHeight="1"/>
  <cols>
    <col min="1" max="2" width="4.7109375" style="249" hidden="1" customWidth="1"/>
    <col min="3" max="3" width="2.7109375" style="249" customWidth="1"/>
    <col min="4" max="4" width="10.7109375" style="249" customWidth="1"/>
    <col min="5" max="5" width="70.7109375" style="249" customWidth="1"/>
    <col min="6" max="6" width="10.7109375" style="249" customWidth="1"/>
    <col min="7" max="7" width="6.7109375" style="249" customWidth="1"/>
    <col min="8" max="12" width="17.7109375" style="249" customWidth="1"/>
    <col min="13" max="13" width="2.7109375" style="249" customWidth="1"/>
    <col min="14" max="19" width="13.5703125" style="249" hidden="1" customWidth="1"/>
    <col min="20" max="20" width="33.7109375" style="249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139</v>
      </c>
      <c r="I3" s="114" t="s">
        <v>140</v>
      </c>
      <c r="J3" s="114" t="s">
        <v>141</v>
      </c>
      <c r="K3" s="114" t="s">
        <v>142</v>
      </c>
      <c r="L3" s="114" t="s">
        <v>143</v>
      </c>
      <c r="N3" s="115" t="s">
        <v>144</v>
      </c>
      <c r="O3" s="115" t="s">
        <v>145</v>
      </c>
      <c r="P3" s="115" t="s">
        <v>146</v>
      </c>
      <c r="Q3" s="115" t="s">
        <v>147</v>
      </c>
      <c r="R3" s="115" t="s">
        <v>148</v>
      </c>
      <c r="S3" s="115" t="s">
        <v>149</v>
      </c>
      <c r="T3" s="115" t="s">
        <v>150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"Дальневосточная энергосетевая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151</v>
      </c>
    </row>
    <row r="11" spans="1:20" ht="15" customHeight="1">
      <c r="C11" s="62"/>
      <c r="D11" s="277" t="s">
        <v>152</v>
      </c>
      <c r="E11" s="277" t="s">
        <v>153</v>
      </c>
      <c r="F11" s="277" t="s">
        <v>154</v>
      </c>
      <c r="G11" s="277" t="s">
        <v>155</v>
      </c>
      <c r="H11" s="277" t="s">
        <v>156</v>
      </c>
      <c r="I11" s="277" t="s">
        <v>157</v>
      </c>
      <c r="J11" s="277"/>
      <c r="K11" s="277"/>
      <c r="L11" s="277"/>
    </row>
    <row r="12" spans="1:20" ht="15" customHeight="1">
      <c r="C12" s="62"/>
      <c r="D12" s="277"/>
      <c r="E12" s="277"/>
      <c r="F12" s="277"/>
      <c r="G12" s="277"/>
      <c r="H12" s="277"/>
      <c r="I12" s="72" t="s">
        <v>158</v>
      </c>
      <c r="J12" s="72" t="s">
        <v>159</v>
      </c>
      <c r="K12" s="72" t="s">
        <v>160</v>
      </c>
      <c r="L12" s="72" t="s">
        <v>161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78" t="s">
        <v>162</v>
      </c>
      <c r="E14" s="279"/>
      <c r="F14" s="279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163</v>
      </c>
      <c r="E15" s="127" t="s">
        <v>164</v>
      </c>
      <c r="F15" s="128" t="s">
        <v>165</v>
      </c>
      <c r="G15" s="128">
        <v>10</v>
      </c>
      <c r="H15" s="61">
        <f>SUM(I15:L15)</f>
        <v>664925.42599999998</v>
      </c>
      <c r="I15" s="61">
        <f>SUM(I16,I17,I20,I27)</f>
        <v>0</v>
      </c>
      <c r="J15" s="61">
        <f>SUM(J16,J17,J20,J27)</f>
        <v>60337.466999999997</v>
      </c>
      <c r="K15" s="61">
        <f>SUM(K16,K17,K20,K27)</f>
        <v>604587.95900000003</v>
      </c>
      <c r="L15" s="61">
        <f>SUM(L16,L17,L20,L27)</f>
        <v>0</v>
      </c>
      <c r="N15" s="134"/>
      <c r="O15" s="134"/>
      <c r="P15" s="134"/>
      <c r="Q15" s="134"/>
      <c r="R15" s="134"/>
      <c r="S15" s="134"/>
      <c r="T15" s="136" t="s">
        <v>166</v>
      </c>
    </row>
    <row r="16" spans="1:20" ht="12" customHeight="1">
      <c r="C16" s="62"/>
      <c r="D16" s="119" t="s">
        <v>167</v>
      </c>
      <c r="E16" s="129" t="s">
        <v>168</v>
      </c>
      <c r="F16" s="120" t="s">
        <v>165</v>
      </c>
      <c r="G16" s="72">
        <v>20</v>
      </c>
      <c r="H16" s="61">
        <f>SUM(I16:L16)</f>
        <v>42614.032999999996</v>
      </c>
      <c r="I16" s="71"/>
      <c r="J16" s="228">
        <v>6938.7929999999997</v>
      </c>
      <c r="K16" s="203">
        <v>35675.24</v>
      </c>
      <c r="L16" s="71"/>
      <c r="N16" s="134"/>
      <c r="O16" s="134"/>
      <c r="P16" s="134"/>
      <c r="Q16" s="134"/>
      <c r="R16" s="134"/>
      <c r="S16" s="134"/>
      <c r="T16" s="136" t="s">
        <v>166</v>
      </c>
    </row>
    <row r="17" spans="1:20" ht="12" customHeight="1">
      <c r="C17" s="62"/>
      <c r="D17" s="119" t="s">
        <v>169</v>
      </c>
      <c r="E17" s="129" t="s">
        <v>170</v>
      </c>
      <c r="F17" s="120" t="s">
        <v>165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166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171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172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173</v>
      </c>
    </row>
    <row r="20" spans="1:20" ht="12" customHeight="1">
      <c r="C20" s="62"/>
      <c r="D20" s="119" t="s">
        <v>174</v>
      </c>
      <c r="E20" s="129" t="s">
        <v>175</v>
      </c>
      <c r="F20" s="120" t="s">
        <v>165</v>
      </c>
      <c r="G20" s="72" t="s">
        <v>176</v>
      </c>
      <c r="H20" s="61">
        <f>SUM(I20:L20)</f>
        <v>20984.122999999996</v>
      </c>
      <c r="I20" s="61">
        <f>SUM(I21:I26)</f>
        <v>0</v>
      </c>
      <c r="J20" s="61">
        <f>SUM(J21:J26)</f>
        <v>0</v>
      </c>
      <c r="K20" s="61">
        <f>SUM(K21:K26)</f>
        <v>20984.122999999996</v>
      </c>
      <c r="L20" s="61">
        <f>SUM(L21:L26)</f>
        <v>0</v>
      </c>
      <c r="N20" s="134"/>
      <c r="O20" s="134"/>
      <c r="P20" s="134"/>
      <c r="Q20" s="134"/>
      <c r="R20" s="134"/>
      <c r="S20" s="134"/>
      <c r="T20" s="136" t="s">
        <v>166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171</v>
      </c>
      <c r="O21" s="134"/>
      <c r="P21" s="134"/>
      <c r="Q21" s="134"/>
      <c r="R21" s="134"/>
      <c r="S21" s="134"/>
      <c r="T21" s="134"/>
    </row>
    <row r="22" spans="1:20" s="229" customFormat="1" ht="12" customHeight="1">
      <c r="A22" s="150"/>
      <c r="B22" s="150"/>
      <c r="C22" s="151" t="s">
        <v>177</v>
      </c>
      <c r="D22" s="152" t="str">
        <f>"1.3."&amp;N22</f>
        <v>1.3.1</v>
      </c>
      <c r="E22" s="153" t="s">
        <v>178</v>
      </c>
      <c r="F22" s="154" t="s">
        <v>165</v>
      </c>
      <c r="G22" s="154" t="s">
        <v>176</v>
      </c>
      <c r="H22" s="155">
        <f>SUM(I22:L22)</f>
        <v>1286.1289999999999</v>
      </c>
      <c r="I22" s="149"/>
      <c r="J22" s="149"/>
      <c r="K22" s="228">
        <v>1286.1289999999999</v>
      </c>
      <c r="L22" s="149"/>
      <c r="M22" s="150"/>
      <c r="N22" s="156" t="s">
        <v>163</v>
      </c>
      <c r="O22" s="157" t="s">
        <v>178</v>
      </c>
      <c r="P22" s="157" t="s">
        <v>179</v>
      </c>
      <c r="Q22" s="157" t="s">
        <v>180</v>
      </c>
      <c r="R22" s="157" t="s">
        <v>181</v>
      </c>
      <c r="S22" s="156" t="s">
        <v>182</v>
      </c>
      <c r="T22" s="156" t="s">
        <v>183</v>
      </c>
    </row>
    <row r="23" spans="1:20" s="230" customFormat="1" ht="12" customHeight="1">
      <c r="A23" s="150"/>
      <c r="B23" s="150"/>
      <c r="C23" s="151" t="s">
        <v>177</v>
      </c>
      <c r="D23" s="152" t="str">
        <f>"1.3."&amp;N23</f>
        <v>1.3.2</v>
      </c>
      <c r="E23" s="153" t="s">
        <v>184</v>
      </c>
      <c r="F23" s="154" t="s">
        <v>165</v>
      </c>
      <c r="G23" s="154" t="s">
        <v>176</v>
      </c>
      <c r="H23" s="155">
        <f>SUM(I23:L23)</f>
        <v>1735.3610000000001</v>
      </c>
      <c r="I23" s="149"/>
      <c r="J23" s="149"/>
      <c r="K23" s="149">
        <v>1735.3610000000001</v>
      </c>
      <c r="L23" s="149"/>
      <c r="M23" s="150"/>
      <c r="N23" s="156" t="s">
        <v>185</v>
      </c>
      <c r="O23" s="157" t="s">
        <v>184</v>
      </c>
      <c r="P23" s="157" t="s">
        <v>186</v>
      </c>
      <c r="Q23" s="157" t="s">
        <v>187</v>
      </c>
      <c r="R23" s="157" t="s">
        <v>188</v>
      </c>
      <c r="S23" s="156" t="s">
        <v>182</v>
      </c>
      <c r="T23" s="156" t="s">
        <v>183</v>
      </c>
    </row>
    <row r="24" spans="1:20" s="230" customFormat="1" ht="12" customHeight="1">
      <c r="A24" s="150"/>
      <c r="B24" s="150"/>
      <c r="C24" s="151" t="s">
        <v>177</v>
      </c>
      <c r="D24" s="152" t="str">
        <f>"1.3."&amp;N24</f>
        <v>1.3.3</v>
      </c>
      <c r="E24" s="153" t="s">
        <v>189</v>
      </c>
      <c r="F24" s="154" t="s">
        <v>165</v>
      </c>
      <c r="G24" s="154" t="s">
        <v>176</v>
      </c>
      <c r="H24" s="155">
        <f>SUM(I24:L24)</f>
        <v>16764.546999999999</v>
      </c>
      <c r="I24" s="149"/>
      <c r="J24" s="149"/>
      <c r="K24" s="149">
        <v>16764.546999999999</v>
      </c>
      <c r="L24" s="149"/>
      <c r="M24" s="150"/>
      <c r="N24" s="156" t="s">
        <v>190</v>
      </c>
      <c r="O24" s="157" t="s">
        <v>189</v>
      </c>
      <c r="P24" s="157" t="s">
        <v>191</v>
      </c>
      <c r="Q24" s="157" t="s">
        <v>192</v>
      </c>
      <c r="R24" s="157" t="s">
        <v>193</v>
      </c>
      <c r="S24" s="156" t="s">
        <v>182</v>
      </c>
      <c r="T24" s="156" t="s">
        <v>183</v>
      </c>
    </row>
    <row r="25" spans="1:20" s="231" customFormat="1" ht="12" customHeight="1">
      <c r="A25" s="178"/>
      <c r="B25" s="178"/>
      <c r="C25" s="179" t="s">
        <v>177</v>
      </c>
      <c r="D25" s="180" t="str">
        <f>"1.3."&amp;N25</f>
        <v>1.3.4</v>
      </c>
      <c r="E25" s="181" t="s">
        <v>194</v>
      </c>
      <c r="F25" s="182" t="s">
        <v>165</v>
      </c>
      <c r="G25" s="182" t="s">
        <v>176</v>
      </c>
      <c r="H25" s="183">
        <f>SUM(I25:L25)</f>
        <v>1198.086</v>
      </c>
      <c r="I25" s="177"/>
      <c r="J25" s="177"/>
      <c r="K25" s="177">
        <v>1198.086</v>
      </c>
      <c r="L25" s="177"/>
      <c r="M25" s="178"/>
      <c r="N25" s="184" t="s">
        <v>195</v>
      </c>
      <c r="O25" s="185" t="s">
        <v>194</v>
      </c>
      <c r="P25" s="185" t="s">
        <v>196</v>
      </c>
      <c r="Q25" s="185" t="s">
        <v>197</v>
      </c>
      <c r="R25" s="185" t="s">
        <v>198</v>
      </c>
      <c r="S25" s="184" t="s">
        <v>182</v>
      </c>
      <c r="T25" s="184" t="s">
        <v>183</v>
      </c>
    </row>
    <row r="26" spans="1:20" ht="12" customHeight="1">
      <c r="C26" s="62"/>
      <c r="D26" s="122"/>
      <c r="E26" s="125" t="s">
        <v>172</v>
      </c>
      <c r="F26" s="123"/>
      <c r="G26" s="123"/>
      <c r="H26" s="121"/>
      <c r="I26" s="121"/>
      <c r="J26" s="121"/>
      <c r="K26" s="121"/>
      <c r="L26" s="124"/>
      <c r="N26" s="134"/>
      <c r="O26" s="134"/>
      <c r="P26" s="134"/>
      <c r="Q26" s="134"/>
      <c r="R26" s="134"/>
      <c r="S26" s="134"/>
      <c r="T26" s="139" t="s">
        <v>199</v>
      </c>
    </row>
    <row r="27" spans="1:20" ht="12" customHeight="1">
      <c r="C27" s="62"/>
      <c r="D27" s="119" t="s">
        <v>200</v>
      </c>
      <c r="E27" s="129" t="s">
        <v>201</v>
      </c>
      <c r="F27" s="120" t="s">
        <v>165</v>
      </c>
      <c r="G27" s="72" t="s">
        <v>202</v>
      </c>
      <c r="H27" s="61">
        <f>SUM(I27:L27)</f>
        <v>601327.27</v>
      </c>
      <c r="I27" s="61">
        <f>SUM(I28:I39)</f>
        <v>0</v>
      </c>
      <c r="J27" s="61">
        <f>SUM(J28:J39)</f>
        <v>53398.673999999999</v>
      </c>
      <c r="K27" s="61">
        <f>SUM(K28:K39)</f>
        <v>547928.59600000002</v>
      </c>
      <c r="L27" s="61">
        <f>SUM(L28:L39)</f>
        <v>0</v>
      </c>
      <c r="N27" s="134"/>
      <c r="O27" s="134"/>
      <c r="P27" s="134"/>
      <c r="Q27" s="134"/>
      <c r="R27" s="134"/>
      <c r="S27" s="134"/>
      <c r="T27" s="136" t="s">
        <v>166</v>
      </c>
    </row>
    <row r="28" spans="1:20" ht="12" hidden="1" customHeight="1">
      <c r="C28" s="62"/>
      <c r="D28" s="126"/>
      <c r="E28" s="125"/>
      <c r="F28" s="123"/>
      <c r="G28" s="123"/>
      <c r="H28" s="121"/>
      <c r="I28" s="121"/>
      <c r="J28" s="121"/>
      <c r="K28" s="121"/>
      <c r="L28" s="124"/>
      <c r="N28" s="136" t="s">
        <v>171</v>
      </c>
      <c r="O28" s="134"/>
      <c r="P28" s="134"/>
      <c r="Q28" s="134"/>
      <c r="R28" s="134"/>
      <c r="S28" s="134"/>
      <c r="T28" s="134"/>
    </row>
    <row r="29" spans="1:20" s="232" customFormat="1" ht="12" customHeight="1">
      <c r="A29" s="161"/>
      <c r="B29" s="161"/>
      <c r="C29" s="162" t="s">
        <v>177</v>
      </c>
      <c r="D29" s="163" t="str">
        <f t="shared" ref="D29:D38" si="0">"1.4."&amp;N29</f>
        <v>1.4.1</v>
      </c>
      <c r="E29" s="164" t="s">
        <v>203</v>
      </c>
      <c r="F29" s="165" t="s">
        <v>165</v>
      </c>
      <c r="G29" s="165" t="s">
        <v>202</v>
      </c>
      <c r="H29" s="166">
        <f t="shared" ref="H29:H38" si="1">SUM(I29:L29)</f>
        <v>525878.09499999997</v>
      </c>
      <c r="I29" s="167"/>
      <c r="J29" s="228">
        <v>53398.673999999999</v>
      </c>
      <c r="K29" s="201">
        <v>472479.42099999997</v>
      </c>
      <c r="L29" s="167"/>
      <c r="M29" s="161"/>
      <c r="N29" s="168" t="s">
        <v>163</v>
      </c>
      <c r="O29" s="169" t="s">
        <v>203</v>
      </c>
      <c r="P29" s="169" t="s">
        <v>204</v>
      </c>
      <c r="Q29" s="169" t="s">
        <v>205</v>
      </c>
      <c r="R29" s="169" t="s">
        <v>206</v>
      </c>
      <c r="S29" s="168" t="s">
        <v>207</v>
      </c>
      <c r="T29" s="168" t="s">
        <v>208</v>
      </c>
    </row>
    <row r="30" spans="1:20" s="233" customFormat="1" ht="12" customHeight="1">
      <c r="A30" s="161"/>
      <c r="B30" s="161"/>
      <c r="C30" s="162" t="s">
        <v>177</v>
      </c>
      <c r="D30" s="163" t="str">
        <f t="shared" si="0"/>
        <v>1.4.2</v>
      </c>
      <c r="E30" s="164" t="s">
        <v>209</v>
      </c>
      <c r="F30" s="165" t="s">
        <v>165</v>
      </c>
      <c r="G30" s="165" t="s">
        <v>202</v>
      </c>
      <c r="H30" s="166">
        <f t="shared" si="1"/>
        <v>12515.038</v>
      </c>
      <c r="I30" s="167"/>
      <c r="J30" s="167"/>
      <c r="K30" s="167">
        <v>12515.038</v>
      </c>
      <c r="L30" s="167"/>
      <c r="M30" s="161"/>
      <c r="N30" s="168" t="s">
        <v>185</v>
      </c>
      <c r="O30" s="169" t="s">
        <v>209</v>
      </c>
      <c r="P30" s="169" t="s">
        <v>210</v>
      </c>
      <c r="Q30" s="169" t="s">
        <v>211</v>
      </c>
      <c r="R30" s="169" t="s">
        <v>39</v>
      </c>
      <c r="S30" s="168" t="s">
        <v>207</v>
      </c>
      <c r="T30" s="168" t="s">
        <v>208</v>
      </c>
    </row>
    <row r="31" spans="1:20" s="233" customFormat="1" ht="12" customHeight="1">
      <c r="A31" s="161"/>
      <c r="B31" s="161"/>
      <c r="C31" s="162" t="s">
        <v>177</v>
      </c>
      <c r="D31" s="163" t="str">
        <f t="shared" si="0"/>
        <v>1.4.3</v>
      </c>
      <c r="E31" s="164" t="s">
        <v>212</v>
      </c>
      <c r="F31" s="165" t="s">
        <v>165</v>
      </c>
      <c r="G31" s="165" t="s">
        <v>202</v>
      </c>
      <c r="H31" s="166">
        <f t="shared" si="1"/>
        <v>41751.466999999997</v>
      </c>
      <c r="I31" s="167"/>
      <c r="J31" s="167"/>
      <c r="K31" s="167">
        <v>41751.466999999997</v>
      </c>
      <c r="L31" s="167"/>
      <c r="M31" s="161"/>
      <c r="N31" s="168" t="s">
        <v>190</v>
      </c>
      <c r="O31" s="169" t="s">
        <v>212</v>
      </c>
      <c r="P31" s="169" t="s">
        <v>213</v>
      </c>
      <c r="Q31" s="169" t="s">
        <v>214</v>
      </c>
      <c r="R31" s="169" t="s">
        <v>215</v>
      </c>
      <c r="S31" s="168" t="s">
        <v>207</v>
      </c>
      <c r="T31" s="168" t="s">
        <v>208</v>
      </c>
    </row>
    <row r="32" spans="1:20" s="233" customFormat="1" ht="12" customHeight="1">
      <c r="A32" s="161"/>
      <c r="B32" s="161"/>
      <c r="C32" s="162" t="s">
        <v>177</v>
      </c>
      <c r="D32" s="163" t="str">
        <f t="shared" si="0"/>
        <v>1.4.4</v>
      </c>
      <c r="E32" s="164" t="s">
        <v>216</v>
      </c>
      <c r="F32" s="165" t="s">
        <v>165</v>
      </c>
      <c r="G32" s="165" t="s">
        <v>202</v>
      </c>
      <c r="H32" s="166">
        <f t="shared" si="1"/>
        <v>250.74100000000001</v>
      </c>
      <c r="I32" s="167"/>
      <c r="J32" s="167"/>
      <c r="K32" s="228">
        <v>250.74100000000001</v>
      </c>
      <c r="L32" s="167">
        <v>0</v>
      </c>
      <c r="M32" s="161"/>
      <c r="N32" s="168" t="s">
        <v>195</v>
      </c>
      <c r="O32" s="169" t="s">
        <v>216</v>
      </c>
      <c r="P32" s="169" t="s">
        <v>217</v>
      </c>
      <c r="Q32" s="169" t="s">
        <v>218</v>
      </c>
      <c r="R32" s="169" t="s">
        <v>219</v>
      </c>
      <c r="S32" s="168" t="s">
        <v>207</v>
      </c>
      <c r="T32" s="168" t="s">
        <v>208</v>
      </c>
    </row>
    <row r="33" spans="1:20" s="233" customFormat="1" ht="12" customHeight="1">
      <c r="A33" s="161"/>
      <c r="B33" s="161"/>
      <c r="C33" s="162" t="s">
        <v>177</v>
      </c>
      <c r="D33" s="163" t="str">
        <f t="shared" si="0"/>
        <v>1.4.5</v>
      </c>
      <c r="E33" s="164" t="s">
        <v>220</v>
      </c>
      <c r="F33" s="165" t="s">
        <v>165</v>
      </c>
      <c r="G33" s="165" t="s">
        <v>202</v>
      </c>
      <c r="H33" s="166">
        <f t="shared" si="1"/>
        <v>1394.645</v>
      </c>
      <c r="I33" s="167"/>
      <c r="J33" s="167"/>
      <c r="K33" s="167">
        <v>1394.645</v>
      </c>
      <c r="L33" s="167">
        <v>0</v>
      </c>
      <c r="M33" s="161"/>
      <c r="N33" s="168" t="s">
        <v>221</v>
      </c>
      <c r="O33" s="169" t="s">
        <v>220</v>
      </c>
      <c r="P33" s="169" t="s">
        <v>222</v>
      </c>
      <c r="Q33" s="169" t="s">
        <v>223</v>
      </c>
      <c r="R33" s="169" t="s">
        <v>224</v>
      </c>
      <c r="S33" s="168" t="s">
        <v>207</v>
      </c>
      <c r="T33" s="168" t="s">
        <v>208</v>
      </c>
    </row>
    <row r="34" spans="1:20" s="233" customFormat="1" ht="12" customHeight="1">
      <c r="A34" s="161"/>
      <c r="B34" s="161"/>
      <c r="C34" s="162" t="s">
        <v>177</v>
      </c>
      <c r="D34" s="163" t="str">
        <f t="shared" si="0"/>
        <v>1.4.6</v>
      </c>
      <c r="E34" s="164" t="s">
        <v>225</v>
      </c>
      <c r="F34" s="165" t="s">
        <v>165</v>
      </c>
      <c r="G34" s="165" t="s">
        <v>202</v>
      </c>
      <c r="H34" s="166">
        <f t="shared" si="1"/>
        <v>6724.1049999999996</v>
      </c>
      <c r="I34" s="167"/>
      <c r="J34" s="167"/>
      <c r="K34" s="167">
        <v>6724.1049999999996</v>
      </c>
      <c r="L34" s="167">
        <v>0</v>
      </c>
      <c r="M34" s="161"/>
      <c r="N34" s="168" t="s">
        <v>226</v>
      </c>
      <c r="O34" s="169" t="s">
        <v>225</v>
      </c>
      <c r="P34" s="169" t="s">
        <v>227</v>
      </c>
      <c r="Q34" s="169" t="s">
        <v>228</v>
      </c>
      <c r="R34" s="169" t="s">
        <v>229</v>
      </c>
      <c r="S34" s="168" t="s">
        <v>207</v>
      </c>
      <c r="T34" s="168" t="s">
        <v>208</v>
      </c>
    </row>
    <row r="35" spans="1:20" s="233" customFormat="1" ht="12" customHeight="1">
      <c r="A35" s="161"/>
      <c r="B35" s="161"/>
      <c r="C35" s="162" t="s">
        <v>177</v>
      </c>
      <c r="D35" s="163" t="str">
        <f t="shared" si="0"/>
        <v>1.4.7</v>
      </c>
      <c r="E35" s="164" t="s">
        <v>230</v>
      </c>
      <c r="F35" s="165" t="s">
        <v>165</v>
      </c>
      <c r="G35" s="165" t="s">
        <v>202</v>
      </c>
      <c r="H35" s="166">
        <f t="shared" si="1"/>
        <v>13.047000000000001</v>
      </c>
      <c r="I35" s="167"/>
      <c r="J35" s="167"/>
      <c r="K35" s="228">
        <v>13.047000000000001</v>
      </c>
      <c r="L35" s="167"/>
      <c r="M35" s="161"/>
      <c r="N35" s="168" t="s">
        <v>231</v>
      </c>
      <c r="O35" s="169" t="s">
        <v>230</v>
      </c>
      <c r="P35" s="169" t="s">
        <v>232</v>
      </c>
      <c r="Q35" s="169" t="s">
        <v>233</v>
      </c>
      <c r="R35" s="169" t="s">
        <v>234</v>
      </c>
      <c r="S35" s="168" t="s">
        <v>207</v>
      </c>
      <c r="T35" s="168" t="s">
        <v>208</v>
      </c>
    </row>
    <row r="36" spans="1:20" s="233" customFormat="1" ht="12" customHeight="1">
      <c r="A36" s="161"/>
      <c r="B36" s="161"/>
      <c r="C36" s="162" t="s">
        <v>177</v>
      </c>
      <c r="D36" s="163" t="str">
        <f t="shared" si="0"/>
        <v>1.4.8</v>
      </c>
      <c r="E36" s="164" t="s">
        <v>235</v>
      </c>
      <c r="F36" s="165" t="s">
        <v>165</v>
      </c>
      <c r="G36" s="165" t="s">
        <v>202</v>
      </c>
      <c r="H36" s="166">
        <f t="shared" si="1"/>
        <v>718.87800000000004</v>
      </c>
      <c r="I36" s="167"/>
      <c r="J36" s="167"/>
      <c r="K36" s="228">
        <v>718.87800000000004</v>
      </c>
      <c r="L36" s="167"/>
      <c r="M36" s="161"/>
      <c r="N36" s="168" t="s">
        <v>236</v>
      </c>
      <c r="O36" s="169" t="s">
        <v>235</v>
      </c>
      <c r="P36" s="169" t="s">
        <v>237</v>
      </c>
      <c r="Q36" s="169" t="s">
        <v>238</v>
      </c>
      <c r="R36" s="169" t="s">
        <v>188</v>
      </c>
      <c r="S36" s="168" t="s">
        <v>207</v>
      </c>
      <c r="T36" s="168" t="s">
        <v>208</v>
      </c>
    </row>
    <row r="37" spans="1:20" s="233" customFormat="1" ht="12" customHeight="1">
      <c r="A37" s="161"/>
      <c r="B37" s="161"/>
      <c r="C37" s="162" t="s">
        <v>177</v>
      </c>
      <c r="D37" s="163" t="str">
        <f t="shared" si="0"/>
        <v>1.4.9</v>
      </c>
      <c r="E37" s="164" t="s">
        <v>239</v>
      </c>
      <c r="F37" s="165" t="s">
        <v>165</v>
      </c>
      <c r="G37" s="165" t="s">
        <v>202</v>
      </c>
      <c r="H37" s="166">
        <f t="shared" si="1"/>
        <v>17.745000000000001</v>
      </c>
      <c r="I37" s="167"/>
      <c r="J37" s="167"/>
      <c r="K37" s="191">
        <v>17.745000000000001</v>
      </c>
      <c r="L37" s="167"/>
      <c r="M37" s="161"/>
      <c r="N37" s="168" t="s">
        <v>240</v>
      </c>
      <c r="O37" s="169" t="s">
        <v>239</v>
      </c>
      <c r="P37" s="169" t="s">
        <v>241</v>
      </c>
      <c r="Q37" s="169" t="s">
        <v>242</v>
      </c>
      <c r="R37" s="169" t="s">
        <v>243</v>
      </c>
      <c r="S37" s="168" t="s">
        <v>207</v>
      </c>
      <c r="T37" s="168" t="s">
        <v>208</v>
      </c>
    </row>
    <row r="38" spans="1:20" s="234" customFormat="1" ht="12" customHeight="1">
      <c r="A38" s="178"/>
      <c r="B38" s="178"/>
      <c r="C38" s="179" t="s">
        <v>177</v>
      </c>
      <c r="D38" s="180" t="str">
        <f t="shared" si="0"/>
        <v>1.4.10</v>
      </c>
      <c r="E38" s="181" t="s">
        <v>244</v>
      </c>
      <c r="F38" s="182" t="s">
        <v>165</v>
      </c>
      <c r="G38" s="182" t="s">
        <v>202</v>
      </c>
      <c r="H38" s="183">
        <f t="shared" si="1"/>
        <v>12063.509</v>
      </c>
      <c r="I38" s="177"/>
      <c r="J38" s="177"/>
      <c r="K38" s="228">
        <v>12063.509</v>
      </c>
      <c r="L38" s="177"/>
      <c r="M38" s="178"/>
      <c r="N38" s="184" t="s">
        <v>245</v>
      </c>
      <c r="O38" s="185" t="s">
        <v>244</v>
      </c>
      <c r="P38" s="185" t="s">
        <v>246</v>
      </c>
      <c r="Q38" s="185" t="s">
        <v>247</v>
      </c>
      <c r="R38" s="185" t="s">
        <v>248</v>
      </c>
      <c r="S38" s="184" t="s">
        <v>207</v>
      </c>
      <c r="T38" s="184" t="s">
        <v>208</v>
      </c>
    </row>
    <row r="39" spans="1:20" ht="12" customHeight="1">
      <c r="C39" s="62"/>
      <c r="D39" s="122"/>
      <c r="E39" s="125" t="s">
        <v>172</v>
      </c>
      <c r="F39" s="123"/>
      <c r="G39" s="123"/>
      <c r="H39" s="121"/>
      <c r="I39" s="121"/>
      <c r="J39" s="121"/>
      <c r="K39" s="121"/>
      <c r="L39" s="124"/>
      <c r="N39" s="134"/>
      <c r="O39" s="134"/>
      <c r="P39" s="134"/>
      <c r="Q39" s="134"/>
      <c r="R39" s="134"/>
      <c r="S39" s="134"/>
      <c r="T39" s="139" t="s">
        <v>249</v>
      </c>
    </row>
    <row r="40" spans="1:20" ht="12" customHeight="1">
      <c r="C40" s="62"/>
      <c r="D40" s="73" t="s">
        <v>185</v>
      </c>
      <c r="E40" s="127" t="s">
        <v>250</v>
      </c>
      <c r="F40" s="128" t="s">
        <v>165</v>
      </c>
      <c r="G40" s="128" t="s">
        <v>251</v>
      </c>
      <c r="H40" s="61">
        <f t="shared" ref="H40:H52" si="2">SUM(I40:L40)</f>
        <v>0</v>
      </c>
      <c r="I40" s="61">
        <f>SUM(I42,I43,I44)</f>
        <v>0</v>
      </c>
      <c r="J40" s="61">
        <f>SUM(J41,J43,J44)</f>
        <v>-51932.671000000002</v>
      </c>
      <c r="K40" s="61">
        <f>SUM(K41,K42,K44)</f>
        <v>-260263.23199999999</v>
      </c>
      <c r="L40" s="61">
        <f>SUM(L41,L42,L43)</f>
        <v>312195.90299999999</v>
      </c>
      <c r="N40" s="134"/>
      <c r="O40" s="134"/>
      <c r="P40" s="134"/>
      <c r="Q40" s="134"/>
      <c r="R40" s="134"/>
      <c r="S40" s="134"/>
      <c r="T40" s="136" t="s">
        <v>166</v>
      </c>
    </row>
    <row r="41" spans="1:20" ht="12" customHeight="1">
      <c r="C41" s="62"/>
      <c r="D41" s="119" t="s">
        <v>252</v>
      </c>
      <c r="E41" s="129" t="s">
        <v>158</v>
      </c>
      <c r="F41" s="120" t="s">
        <v>165</v>
      </c>
      <c r="G41" s="72" t="s">
        <v>253</v>
      </c>
      <c r="H41" s="61">
        <f t="shared" si="2"/>
        <v>0</v>
      </c>
      <c r="I41" s="133"/>
      <c r="J41" s="71"/>
      <c r="K41" s="71"/>
      <c r="L41" s="71"/>
      <c r="N41" s="134"/>
      <c r="O41" s="134"/>
      <c r="P41" s="134"/>
      <c r="Q41" s="134"/>
      <c r="R41" s="134"/>
      <c r="S41" s="134"/>
      <c r="T41" s="136" t="s">
        <v>166</v>
      </c>
    </row>
    <row r="42" spans="1:20" ht="12" customHeight="1">
      <c r="C42" s="62"/>
      <c r="D42" s="119" t="s">
        <v>254</v>
      </c>
      <c r="E42" s="129" t="s">
        <v>159</v>
      </c>
      <c r="F42" s="120" t="s">
        <v>165</v>
      </c>
      <c r="G42" s="72" t="s">
        <v>255</v>
      </c>
      <c r="H42" s="61">
        <f t="shared" si="2"/>
        <v>51932.671000000002</v>
      </c>
      <c r="I42" s="71"/>
      <c r="J42" s="235"/>
      <c r="K42" s="71">
        <v>51932.671000000002</v>
      </c>
      <c r="L42" s="71"/>
      <c r="N42" s="134"/>
      <c r="O42" s="134"/>
      <c r="P42" s="134"/>
      <c r="Q42" s="134"/>
      <c r="R42" s="134"/>
      <c r="S42" s="134"/>
      <c r="T42" s="136" t="s">
        <v>166</v>
      </c>
    </row>
    <row r="43" spans="1:20" ht="12" customHeight="1">
      <c r="C43" s="62"/>
      <c r="D43" s="119" t="s">
        <v>256</v>
      </c>
      <c r="E43" s="129" t="s">
        <v>160</v>
      </c>
      <c r="F43" s="120" t="s">
        <v>165</v>
      </c>
      <c r="G43" s="72" t="s">
        <v>257</v>
      </c>
      <c r="H43" s="61">
        <f t="shared" si="2"/>
        <v>260263.23199999999</v>
      </c>
      <c r="I43" s="71"/>
      <c r="J43" s="71">
        <v>-51932.671000000002</v>
      </c>
      <c r="K43" s="133"/>
      <c r="L43" s="71">
        <v>312195.90299999999</v>
      </c>
      <c r="N43" s="134"/>
      <c r="O43" s="134"/>
      <c r="P43" s="134"/>
      <c r="Q43" s="134"/>
      <c r="R43" s="134"/>
      <c r="S43" s="134"/>
      <c r="T43" s="136" t="s">
        <v>166</v>
      </c>
    </row>
    <row r="44" spans="1:20" ht="12" customHeight="1">
      <c r="C44" s="62"/>
      <c r="D44" s="119" t="s">
        <v>258</v>
      </c>
      <c r="E44" s="129" t="s">
        <v>259</v>
      </c>
      <c r="F44" s="120" t="s">
        <v>165</v>
      </c>
      <c r="G44" s="72" t="s">
        <v>260</v>
      </c>
      <c r="H44" s="61">
        <f t="shared" si="2"/>
        <v>-312195.90299999999</v>
      </c>
      <c r="I44" s="71"/>
      <c r="J44" s="71"/>
      <c r="K44" s="71">
        <v>-312195.90299999999</v>
      </c>
      <c r="L44" s="133"/>
      <c r="N44" s="134"/>
      <c r="O44" s="134"/>
      <c r="P44" s="134"/>
      <c r="Q44" s="134"/>
      <c r="R44" s="134"/>
      <c r="S44" s="134"/>
      <c r="T44" s="136" t="s">
        <v>166</v>
      </c>
    </row>
    <row r="45" spans="1:20" ht="12" customHeight="1">
      <c r="C45" s="62"/>
      <c r="D45" s="73" t="s">
        <v>190</v>
      </c>
      <c r="E45" s="127" t="s">
        <v>261</v>
      </c>
      <c r="F45" s="128" t="s">
        <v>165</v>
      </c>
      <c r="G45" s="128" t="s">
        <v>262</v>
      </c>
      <c r="H45" s="61">
        <f t="shared" si="2"/>
        <v>0</v>
      </c>
      <c r="I45" s="71"/>
      <c r="J45" s="71"/>
      <c r="K45" s="71"/>
      <c r="L45" s="71"/>
      <c r="N45" s="134"/>
      <c r="O45" s="134"/>
      <c r="P45" s="134"/>
      <c r="Q45" s="134"/>
      <c r="R45" s="134"/>
      <c r="S45" s="134"/>
      <c r="T45" s="136" t="s">
        <v>166</v>
      </c>
    </row>
    <row r="46" spans="1:20" ht="12" customHeight="1">
      <c r="C46" s="62"/>
      <c r="D46" s="73" t="s">
        <v>195</v>
      </c>
      <c r="E46" s="127" t="s">
        <v>263</v>
      </c>
      <c r="F46" s="128" t="s">
        <v>165</v>
      </c>
      <c r="G46" s="128" t="s">
        <v>264</v>
      </c>
      <c r="H46" s="61">
        <f t="shared" si="2"/>
        <v>546077.47834000003</v>
      </c>
      <c r="I46" s="61">
        <f>SUM(I47,I49,I52,I63)</f>
        <v>0</v>
      </c>
      <c r="J46" s="61">
        <f>SUM(J47,J49,J52,J63)</f>
        <v>0</v>
      </c>
      <c r="K46" s="61">
        <f>SUM(K47,K49,K52,K63)</f>
        <v>284325.10174000001</v>
      </c>
      <c r="L46" s="61">
        <f>SUM(L47,L49,L52,L63)</f>
        <v>261752.37660000002</v>
      </c>
      <c r="N46" s="134"/>
      <c r="O46" s="134"/>
      <c r="P46" s="134"/>
      <c r="Q46" s="134"/>
      <c r="R46" s="134"/>
      <c r="S46" s="134"/>
      <c r="T46" s="136" t="s">
        <v>166</v>
      </c>
    </row>
    <row r="47" spans="1:20" ht="24" customHeight="1">
      <c r="C47" s="62"/>
      <c r="D47" s="119" t="s">
        <v>265</v>
      </c>
      <c r="E47" s="129" t="s">
        <v>266</v>
      </c>
      <c r="F47" s="120" t="s">
        <v>165</v>
      </c>
      <c r="G47" s="72" t="s">
        <v>267</v>
      </c>
      <c r="H47" s="61">
        <f t="shared" si="2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166</v>
      </c>
    </row>
    <row r="48" spans="1:20" ht="12" customHeight="1">
      <c r="C48" s="62"/>
      <c r="D48" s="119" t="s">
        <v>268</v>
      </c>
      <c r="E48" s="130" t="s">
        <v>269</v>
      </c>
      <c r="F48" s="120" t="s">
        <v>165</v>
      </c>
      <c r="G48" s="72" t="s">
        <v>270</v>
      </c>
      <c r="H48" s="61">
        <f t="shared" si="2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166</v>
      </c>
    </row>
    <row r="49" spans="1:20" ht="12" customHeight="1">
      <c r="C49" s="62"/>
      <c r="D49" s="119" t="s">
        <v>271</v>
      </c>
      <c r="E49" s="129" t="s">
        <v>272</v>
      </c>
      <c r="F49" s="120" t="s">
        <v>165</v>
      </c>
      <c r="G49" s="72" t="s">
        <v>273</v>
      </c>
      <c r="H49" s="61">
        <f t="shared" si="2"/>
        <v>363398.47233999998</v>
      </c>
      <c r="I49" s="71"/>
      <c r="J49" s="71"/>
      <c r="K49" s="228">
        <v>236696.49974</v>
      </c>
      <c r="L49" s="71">
        <v>126701.97259999999</v>
      </c>
      <c r="N49" s="134"/>
      <c r="O49" s="134"/>
      <c r="P49" s="134"/>
      <c r="Q49" s="134"/>
      <c r="R49" s="134"/>
      <c r="S49" s="134"/>
      <c r="T49" s="136" t="s">
        <v>166</v>
      </c>
    </row>
    <row r="50" spans="1:20" ht="12" customHeight="1">
      <c r="C50" s="62"/>
      <c r="D50" s="119" t="s">
        <v>274</v>
      </c>
      <c r="E50" s="130" t="s">
        <v>275</v>
      </c>
      <c r="F50" s="120" t="s">
        <v>165</v>
      </c>
      <c r="G50" s="72" t="s">
        <v>276</v>
      </c>
      <c r="H50" s="61">
        <f t="shared" si="2"/>
        <v>363398.47233999998</v>
      </c>
      <c r="I50" s="71"/>
      <c r="J50" s="71"/>
      <c r="K50" s="71">
        <v>236696.49974</v>
      </c>
      <c r="L50" s="71">
        <v>126701.97259999999</v>
      </c>
      <c r="N50" s="134"/>
      <c r="O50" s="134"/>
      <c r="P50" s="134"/>
      <c r="Q50" s="134"/>
      <c r="R50" s="134"/>
      <c r="S50" s="134"/>
      <c r="T50" s="136" t="s">
        <v>166</v>
      </c>
    </row>
    <row r="51" spans="1:20" ht="12" customHeight="1">
      <c r="C51" s="62"/>
      <c r="D51" s="119" t="s">
        <v>277</v>
      </c>
      <c r="E51" s="131" t="s">
        <v>278</v>
      </c>
      <c r="F51" s="120" t="s">
        <v>165</v>
      </c>
      <c r="G51" s="72" t="s">
        <v>279</v>
      </c>
      <c r="H51" s="61">
        <f t="shared" si="2"/>
        <v>0</v>
      </c>
      <c r="I51" s="71"/>
      <c r="J51" s="71"/>
      <c r="K51" s="71"/>
      <c r="L51" s="71"/>
      <c r="N51" s="134"/>
      <c r="O51" s="134"/>
      <c r="P51" s="134"/>
      <c r="Q51" s="134"/>
      <c r="R51" s="134"/>
      <c r="S51" s="134"/>
      <c r="T51" s="136" t="s">
        <v>166</v>
      </c>
    </row>
    <row r="52" spans="1:20" ht="12" customHeight="1">
      <c r="C52" s="62"/>
      <c r="D52" s="119" t="s">
        <v>280</v>
      </c>
      <c r="E52" s="129" t="s">
        <v>281</v>
      </c>
      <c r="F52" s="120" t="s">
        <v>165</v>
      </c>
      <c r="G52" s="72" t="s">
        <v>282</v>
      </c>
      <c r="H52" s="61">
        <f t="shared" si="2"/>
        <v>182679.00599999999</v>
      </c>
      <c r="I52" s="61">
        <f>SUM(I53:I62)</f>
        <v>0</v>
      </c>
      <c r="J52" s="61">
        <f>SUM(J53:J62)</f>
        <v>0</v>
      </c>
      <c r="K52" s="61">
        <f>SUM(K53:K62)</f>
        <v>47628.601999999992</v>
      </c>
      <c r="L52" s="61">
        <f>SUM(L53:L62)</f>
        <v>135050.40400000001</v>
      </c>
      <c r="N52" s="134"/>
      <c r="O52" s="134"/>
      <c r="P52" s="134"/>
      <c r="Q52" s="134"/>
      <c r="R52" s="134"/>
      <c r="S52" s="134"/>
      <c r="T52" s="136" t="s">
        <v>166</v>
      </c>
    </row>
    <row r="53" spans="1:20" ht="12" hidden="1" customHeight="1">
      <c r="C53" s="62"/>
      <c r="D53" s="126"/>
      <c r="E53" s="125"/>
      <c r="F53" s="123"/>
      <c r="G53" s="123"/>
      <c r="H53" s="121"/>
      <c r="I53" s="121"/>
      <c r="J53" s="121"/>
      <c r="K53" s="121"/>
      <c r="L53" s="124"/>
      <c r="N53" s="136" t="s">
        <v>171</v>
      </c>
      <c r="O53" s="134"/>
      <c r="P53" s="134"/>
      <c r="Q53" s="134"/>
      <c r="R53" s="134"/>
      <c r="S53" s="134"/>
      <c r="T53" s="134"/>
    </row>
    <row r="54" spans="1:20" s="233" customFormat="1" ht="12" customHeight="1">
      <c r="A54" s="161"/>
      <c r="B54" s="161"/>
      <c r="C54" s="162" t="s">
        <v>177</v>
      </c>
      <c r="D54" s="163" t="str">
        <f t="shared" ref="D54:D61" si="3">"4.3."&amp;N54</f>
        <v>4.3.1</v>
      </c>
      <c r="E54" s="164" t="s">
        <v>203</v>
      </c>
      <c r="F54" s="165" t="s">
        <v>165</v>
      </c>
      <c r="G54" s="165" t="s">
        <v>282</v>
      </c>
      <c r="H54" s="166">
        <f t="shared" ref="H54:H61" si="4">SUM(I54:L54)</f>
        <v>6201.0689999999995</v>
      </c>
      <c r="I54" s="167"/>
      <c r="J54" s="167"/>
      <c r="K54" s="228">
        <f>6077.589+123.48</f>
        <v>6201.0689999999995</v>
      </c>
      <c r="L54" s="167"/>
      <c r="M54" s="161"/>
      <c r="N54" s="168" t="s">
        <v>163</v>
      </c>
      <c r="O54" s="169" t="s">
        <v>203</v>
      </c>
      <c r="P54" s="169" t="s">
        <v>204</v>
      </c>
      <c r="Q54" s="169" t="s">
        <v>205</v>
      </c>
      <c r="R54" s="169" t="s">
        <v>206</v>
      </c>
      <c r="S54" s="168" t="s">
        <v>207</v>
      </c>
      <c r="T54" s="168" t="s">
        <v>283</v>
      </c>
    </row>
    <row r="55" spans="1:20" s="233" customFormat="1" ht="12" customHeight="1">
      <c r="A55" s="161"/>
      <c r="B55" s="161"/>
      <c r="C55" s="162" t="s">
        <v>177</v>
      </c>
      <c r="D55" s="163" t="str">
        <f t="shared" si="3"/>
        <v>4.3.2</v>
      </c>
      <c r="E55" s="164" t="s">
        <v>209</v>
      </c>
      <c r="F55" s="165" t="s">
        <v>165</v>
      </c>
      <c r="G55" s="165" t="s">
        <v>282</v>
      </c>
      <c r="H55" s="166">
        <f t="shared" si="4"/>
        <v>158099.43</v>
      </c>
      <c r="I55" s="167"/>
      <c r="J55" s="167"/>
      <c r="K55" s="167">
        <v>23868.330999999998</v>
      </c>
      <c r="L55" s="167">
        <v>134231.09899999999</v>
      </c>
      <c r="M55" s="161"/>
      <c r="N55" s="168" t="s">
        <v>185</v>
      </c>
      <c r="O55" s="169" t="s">
        <v>209</v>
      </c>
      <c r="P55" s="169" t="s">
        <v>210</v>
      </c>
      <c r="Q55" s="169" t="s">
        <v>211</v>
      </c>
      <c r="R55" s="169" t="s">
        <v>39</v>
      </c>
      <c r="S55" s="168" t="s">
        <v>207</v>
      </c>
      <c r="T55" s="168" t="s">
        <v>283</v>
      </c>
    </row>
    <row r="56" spans="1:20" s="233" customFormat="1" ht="12" customHeight="1">
      <c r="A56" s="161"/>
      <c r="B56" s="161"/>
      <c r="C56" s="162" t="s">
        <v>177</v>
      </c>
      <c r="D56" s="163" t="str">
        <f t="shared" si="3"/>
        <v>4.3.3</v>
      </c>
      <c r="E56" s="164" t="s">
        <v>284</v>
      </c>
      <c r="F56" s="165" t="s">
        <v>165</v>
      </c>
      <c r="G56" s="165" t="s">
        <v>282</v>
      </c>
      <c r="H56" s="166">
        <f t="shared" si="4"/>
        <v>9941.9189999999999</v>
      </c>
      <c r="I56" s="167"/>
      <c r="J56" s="167"/>
      <c r="K56" s="167">
        <v>9941.9189999999999</v>
      </c>
      <c r="L56" s="167"/>
      <c r="M56" s="161"/>
      <c r="N56" s="168" t="s">
        <v>190</v>
      </c>
      <c r="O56" s="169" t="s">
        <v>284</v>
      </c>
      <c r="P56" s="169" t="s">
        <v>285</v>
      </c>
      <c r="Q56" s="169" t="s">
        <v>286</v>
      </c>
      <c r="R56" s="169" t="s">
        <v>287</v>
      </c>
      <c r="S56" s="168" t="s">
        <v>207</v>
      </c>
      <c r="T56" s="168" t="s">
        <v>283</v>
      </c>
    </row>
    <row r="57" spans="1:20" s="233" customFormat="1" ht="12" customHeight="1">
      <c r="A57" s="161"/>
      <c r="B57" s="161"/>
      <c r="C57" s="162" t="s">
        <v>177</v>
      </c>
      <c r="D57" s="163" t="str">
        <f t="shared" si="3"/>
        <v>4.3.4</v>
      </c>
      <c r="E57" s="164" t="s">
        <v>220</v>
      </c>
      <c r="F57" s="165" t="s">
        <v>165</v>
      </c>
      <c r="G57" s="165" t="s">
        <v>282</v>
      </c>
      <c r="H57" s="166">
        <f t="shared" si="4"/>
        <v>40.932000000000002</v>
      </c>
      <c r="I57" s="167"/>
      <c r="J57" s="167"/>
      <c r="K57" s="228"/>
      <c r="L57" s="167">
        <v>40.932000000000002</v>
      </c>
      <c r="M57" s="161"/>
      <c r="N57" s="168" t="s">
        <v>195</v>
      </c>
      <c r="O57" s="169" t="s">
        <v>220</v>
      </c>
      <c r="P57" s="169" t="s">
        <v>222</v>
      </c>
      <c r="Q57" s="169" t="s">
        <v>223</v>
      </c>
      <c r="R57" s="169" t="s">
        <v>224</v>
      </c>
      <c r="S57" s="168" t="s">
        <v>207</v>
      </c>
      <c r="T57" s="168" t="s">
        <v>283</v>
      </c>
    </row>
    <row r="58" spans="1:20" s="233" customFormat="1" ht="12" customHeight="1">
      <c r="A58" s="161"/>
      <c r="B58" s="161"/>
      <c r="C58" s="162" t="s">
        <v>177</v>
      </c>
      <c r="D58" s="163" t="str">
        <f t="shared" si="3"/>
        <v>4.3.5</v>
      </c>
      <c r="E58" s="164" t="s">
        <v>225</v>
      </c>
      <c r="F58" s="165" t="s">
        <v>165</v>
      </c>
      <c r="G58" s="165" t="s">
        <v>282</v>
      </c>
      <c r="H58" s="166">
        <f t="shared" si="4"/>
        <v>6485.701</v>
      </c>
      <c r="I58" s="167"/>
      <c r="J58" s="167"/>
      <c r="K58" s="167">
        <v>5907.46</v>
      </c>
      <c r="L58" s="167">
        <v>578.24099999999999</v>
      </c>
      <c r="M58" s="161"/>
      <c r="N58" s="168" t="s">
        <v>221</v>
      </c>
      <c r="O58" s="169" t="s">
        <v>225</v>
      </c>
      <c r="P58" s="169" t="s">
        <v>227</v>
      </c>
      <c r="Q58" s="169" t="s">
        <v>228</v>
      </c>
      <c r="R58" s="169" t="s">
        <v>229</v>
      </c>
      <c r="S58" s="168" t="s">
        <v>207</v>
      </c>
      <c r="T58" s="168" t="s">
        <v>283</v>
      </c>
    </row>
    <row r="59" spans="1:20" s="236" customFormat="1" ht="12" customHeight="1">
      <c r="A59" s="204"/>
      <c r="B59" s="204"/>
      <c r="C59" s="205" t="s">
        <v>177</v>
      </c>
      <c r="D59" s="206" t="str">
        <f t="shared" si="3"/>
        <v>4.3.6</v>
      </c>
      <c r="E59" s="207" t="s">
        <v>239</v>
      </c>
      <c r="F59" s="208" t="s">
        <v>165</v>
      </c>
      <c r="G59" s="208" t="s">
        <v>282</v>
      </c>
      <c r="H59" s="209">
        <f t="shared" si="4"/>
        <v>1450.9349999999999</v>
      </c>
      <c r="I59" s="203"/>
      <c r="J59" s="203"/>
      <c r="K59" s="228">
        <v>1450.9349999999999</v>
      </c>
      <c r="L59" s="203"/>
      <c r="M59" s="204"/>
      <c r="N59" s="210" t="s">
        <v>226</v>
      </c>
      <c r="O59" s="211" t="s">
        <v>239</v>
      </c>
      <c r="P59" s="211" t="s">
        <v>241</v>
      </c>
      <c r="Q59" s="211" t="s">
        <v>242</v>
      </c>
      <c r="R59" s="211" t="s">
        <v>243</v>
      </c>
      <c r="S59" s="210" t="s">
        <v>207</v>
      </c>
      <c r="T59" s="210" t="s">
        <v>283</v>
      </c>
    </row>
    <row r="60" spans="1:20" s="237" customFormat="1" ht="12" customHeight="1">
      <c r="A60" s="214"/>
      <c r="B60" s="214"/>
      <c r="C60" s="215" t="s">
        <v>177</v>
      </c>
      <c r="D60" s="216" t="str">
        <f t="shared" si="3"/>
        <v>4.3.7</v>
      </c>
      <c r="E60" s="217" t="s">
        <v>230</v>
      </c>
      <c r="F60" s="218" t="s">
        <v>165</v>
      </c>
      <c r="G60" s="218" t="s">
        <v>282</v>
      </c>
      <c r="H60" s="219">
        <f t="shared" si="4"/>
        <v>258.88799999999998</v>
      </c>
      <c r="I60" s="213"/>
      <c r="J60" s="213"/>
      <c r="K60" s="228">
        <v>258.88799999999998</v>
      </c>
      <c r="L60" s="213"/>
      <c r="M60" s="214"/>
      <c r="N60" s="220" t="s">
        <v>231</v>
      </c>
      <c r="O60" s="221" t="s">
        <v>230</v>
      </c>
      <c r="P60" s="221" t="s">
        <v>232</v>
      </c>
      <c r="Q60" s="221" t="s">
        <v>233</v>
      </c>
      <c r="R60" s="221" t="s">
        <v>234</v>
      </c>
      <c r="S60" s="220" t="s">
        <v>207</v>
      </c>
      <c r="T60" s="220" t="s">
        <v>283</v>
      </c>
    </row>
    <row r="61" spans="1:20" s="239" customFormat="1" ht="12" customHeight="1">
      <c r="A61" s="240"/>
      <c r="B61" s="240"/>
      <c r="C61" s="241" t="s">
        <v>177</v>
      </c>
      <c r="D61" s="242" t="str">
        <f t="shared" si="3"/>
        <v>4.3.8</v>
      </c>
      <c r="E61" s="243" t="s">
        <v>244</v>
      </c>
      <c r="F61" s="244" t="s">
        <v>165</v>
      </c>
      <c r="G61" s="244" t="s">
        <v>282</v>
      </c>
      <c r="H61" s="245">
        <f t="shared" si="4"/>
        <v>200.13200000000001</v>
      </c>
      <c r="I61" s="228"/>
      <c r="J61" s="228"/>
      <c r="K61" s="228"/>
      <c r="L61" s="228">
        <v>200.13200000000001</v>
      </c>
      <c r="M61" s="240"/>
      <c r="N61" s="246" t="s">
        <v>236</v>
      </c>
      <c r="O61" s="247" t="s">
        <v>244</v>
      </c>
      <c r="P61" s="247" t="s">
        <v>246</v>
      </c>
      <c r="Q61" s="247" t="s">
        <v>247</v>
      </c>
      <c r="R61" s="247" t="s">
        <v>248</v>
      </c>
      <c r="S61" s="246" t="s">
        <v>207</v>
      </c>
      <c r="T61" s="246" t="s">
        <v>283</v>
      </c>
    </row>
    <row r="62" spans="1:20" ht="12" customHeight="1">
      <c r="C62" s="62"/>
      <c r="D62" s="122"/>
      <c r="E62" s="125" t="s">
        <v>172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288</v>
      </c>
    </row>
    <row r="63" spans="1:20" ht="12" customHeight="1">
      <c r="C63" s="62"/>
      <c r="D63" s="119" t="s">
        <v>289</v>
      </c>
      <c r="E63" s="129" t="s">
        <v>290</v>
      </c>
      <c r="F63" s="120" t="s">
        <v>165</v>
      </c>
      <c r="G63" s="72" t="s">
        <v>291</v>
      </c>
      <c r="H63" s="61">
        <f t="shared" ref="H63:H71" si="5">SUM(I63:L63)</f>
        <v>0</v>
      </c>
      <c r="I63" s="71"/>
      <c r="J63" s="71"/>
      <c r="K63" s="71"/>
      <c r="L63" s="71"/>
      <c r="N63" s="134"/>
      <c r="O63" s="134"/>
      <c r="P63" s="134"/>
      <c r="Q63" s="134"/>
      <c r="R63" s="134"/>
      <c r="S63" s="134"/>
      <c r="T63" s="136" t="s">
        <v>166</v>
      </c>
    </row>
    <row r="64" spans="1:20" ht="12" customHeight="1">
      <c r="C64" s="62"/>
      <c r="D64" s="73" t="s">
        <v>221</v>
      </c>
      <c r="E64" s="127" t="s">
        <v>292</v>
      </c>
      <c r="F64" s="128" t="s">
        <v>165</v>
      </c>
      <c r="G64" s="128" t="s">
        <v>293</v>
      </c>
      <c r="H64" s="61">
        <f t="shared" si="5"/>
        <v>0</v>
      </c>
      <c r="I64" s="71"/>
      <c r="J64" s="71"/>
      <c r="K64" s="71"/>
      <c r="L64" s="71"/>
      <c r="N64" s="134"/>
      <c r="O64" s="134"/>
      <c r="P64" s="134"/>
      <c r="Q64" s="134"/>
      <c r="R64" s="134"/>
      <c r="S64" s="134"/>
      <c r="T64" s="136" t="s">
        <v>166</v>
      </c>
    </row>
    <row r="65" spans="1:20" ht="12" customHeight="1">
      <c r="C65" s="62"/>
      <c r="D65" s="73" t="s">
        <v>226</v>
      </c>
      <c r="E65" s="127" t="s">
        <v>294</v>
      </c>
      <c r="F65" s="128" t="s">
        <v>165</v>
      </c>
      <c r="G65" s="128" t="s">
        <v>295</v>
      </c>
      <c r="H65" s="61">
        <f t="shared" si="5"/>
        <v>0</v>
      </c>
      <c r="I65" s="71"/>
      <c r="J65" s="71"/>
      <c r="K65" s="71"/>
      <c r="L65" s="71"/>
      <c r="N65" s="134"/>
      <c r="O65" s="134"/>
      <c r="P65" s="134"/>
      <c r="Q65" s="134"/>
      <c r="R65" s="134"/>
      <c r="S65" s="134"/>
      <c r="T65" s="136" t="s">
        <v>166</v>
      </c>
    </row>
    <row r="66" spans="1:20" ht="12" customHeight="1">
      <c r="C66" s="62"/>
      <c r="D66" s="73" t="s">
        <v>231</v>
      </c>
      <c r="E66" s="127" t="s">
        <v>296</v>
      </c>
      <c r="F66" s="128" t="s">
        <v>165</v>
      </c>
      <c r="G66" s="128" t="s">
        <v>297</v>
      </c>
      <c r="H66" s="61">
        <f t="shared" si="5"/>
        <v>0</v>
      </c>
      <c r="I66" s="71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166</v>
      </c>
    </row>
    <row r="67" spans="1:20" ht="12" customHeight="1">
      <c r="C67" s="62"/>
      <c r="D67" s="73" t="s">
        <v>236</v>
      </c>
      <c r="E67" s="127" t="s">
        <v>298</v>
      </c>
      <c r="F67" s="128" t="s">
        <v>165</v>
      </c>
      <c r="G67" s="128" t="s">
        <v>299</v>
      </c>
      <c r="H67" s="61">
        <f t="shared" si="5"/>
        <v>118847.94751</v>
      </c>
      <c r="I67" s="71"/>
      <c r="J67" s="228">
        <v>8404.7960000000003</v>
      </c>
      <c r="K67" s="228">
        <v>59999.625509999998</v>
      </c>
      <c r="L67" s="71">
        <v>50443.525999999998</v>
      </c>
      <c r="N67" s="134"/>
      <c r="O67" s="134"/>
      <c r="P67" s="134"/>
      <c r="Q67" s="134"/>
      <c r="R67" s="134"/>
      <c r="S67" s="134"/>
      <c r="T67" s="136" t="s">
        <v>166</v>
      </c>
    </row>
    <row r="68" spans="1:20" ht="12" customHeight="1">
      <c r="C68" s="62"/>
      <c r="D68" s="119" t="s">
        <v>300</v>
      </c>
      <c r="E68" s="129" t="s">
        <v>301</v>
      </c>
      <c r="F68" s="120" t="s">
        <v>165</v>
      </c>
      <c r="G68" s="72" t="s">
        <v>302</v>
      </c>
      <c r="H68" s="61">
        <f t="shared" si="5"/>
        <v>0</v>
      </c>
      <c r="I68" s="71"/>
      <c r="J68" s="71"/>
      <c r="K68" s="71"/>
      <c r="L68" s="71"/>
      <c r="N68" s="134"/>
      <c r="O68" s="134"/>
      <c r="P68" s="134"/>
      <c r="Q68" s="134"/>
      <c r="R68" s="134"/>
      <c r="S68" s="134"/>
      <c r="T68" s="136" t="s">
        <v>166</v>
      </c>
    </row>
    <row r="69" spans="1:20" ht="12" customHeight="1">
      <c r="C69" s="62"/>
      <c r="D69" s="73" t="s">
        <v>240</v>
      </c>
      <c r="E69" s="127" t="s">
        <v>303</v>
      </c>
      <c r="F69" s="128" t="s">
        <v>165</v>
      </c>
      <c r="G69" s="128" t="s">
        <v>304</v>
      </c>
      <c r="H69" s="61">
        <f t="shared" si="5"/>
        <v>21064.143</v>
      </c>
      <c r="I69" s="71"/>
      <c r="J69" s="71">
        <v>1489.633</v>
      </c>
      <c r="K69" s="71">
        <v>10634.098</v>
      </c>
      <c r="L69" s="71">
        <v>8940.4120000000003</v>
      </c>
      <c r="N69" s="134"/>
      <c r="O69" s="134"/>
      <c r="P69" s="134"/>
      <c r="Q69" s="134"/>
      <c r="R69" s="134"/>
      <c r="S69" s="134"/>
      <c r="T69" s="136" t="s">
        <v>166</v>
      </c>
    </row>
    <row r="70" spans="1:20" ht="24" customHeight="1">
      <c r="C70" s="62"/>
      <c r="D70" s="73" t="s">
        <v>245</v>
      </c>
      <c r="E70" s="127" t="s">
        <v>305</v>
      </c>
      <c r="F70" s="128" t="s">
        <v>165</v>
      </c>
      <c r="G70" s="128" t="s">
        <v>306</v>
      </c>
      <c r="H70" s="61">
        <f t="shared" si="5"/>
        <v>97783.804510000002</v>
      </c>
      <c r="I70" s="61">
        <f>I67-I69</f>
        <v>0</v>
      </c>
      <c r="J70" s="61">
        <f>J67-J69</f>
        <v>6915.1630000000005</v>
      </c>
      <c r="K70" s="61">
        <f>K67-K69</f>
        <v>49365.52751</v>
      </c>
      <c r="L70" s="61">
        <f>L67-L69</f>
        <v>41503.114000000001</v>
      </c>
      <c r="N70" s="134"/>
      <c r="O70" s="134"/>
      <c r="P70" s="134"/>
      <c r="Q70" s="134"/>
      <c r="R70" s="134"/>
      <c r="S70" s="134"/>
      <c r="T70" s="136" t="s">
        <v>166</v>
      </c>
    </row>
    <row r="71" spans="1:20" ht="12" customHeight="1">
      <c r="C71" s="62"/>
      <c r="D71" s="73" t="s">
        <v>307</v>
      </c>
      <c r="E71" s="127" t="s">
        <v>308</v>
      </c>
      <c r="F71" s="128" t="s">
        <v>165</v>
      </c>
      <c r="G71" s="128" t="s">
        <v>309</v>
      </c>
      <c r="H71" s="61">
        <f t="shared" si="5"/>
        <v>1.5000003622844815E-4</v>
      </c>
      <c r="I71" s="61">
        <f>SUM(I15,I40,I45)-SUM(I46,I64:I67)</f>
        <v>0</v>
      </c>
      <c r="J71" s="61">
        <f>SUM(J15,J40,J45)-SUM(J46,J64:J67)</f>
        <v>0</v>
      </c>
      <c r="K71" s="61">
        <f>SUM(K15,K40,K45)-SUM(K46,K64:K67)</f>
        <v>-2.4999992456287146E-4</v>
      </c>
      <c r="L71" s="61">
        <f>SUM(L15,L40,L45)-SUM(L46,L64:L67)</f>
        <v>3.9999996079131961E-4</v>
      </c>
      <c r="N71" s="134"/>
      <c r="O71" s="134"/>
      <c r="P71" s="134"/>
      <c r="Q71" s="134"/>
      <c r="R71" s="134"/>
      <c r="S71" s="134"/>
      <c r="T71" s="136" t="s">
        <v>166</v>
      </c>
    </row>
    <row r="72" spans="1:20" ht="18" customHeight="1">
      <c r="C72" s="62"/>
      <c r="D72" s="278" t="s">
        <v>310</v>
      </c>
      <c r="E72" s="279"/>
      <c r="F72" s="279"/>
      <c r="G72" s="144"/>
      <c r="H72" s="142"/>
      <c r="I72" s="142"/>
      <c r="J72" s="142"/>
      <c r="K72" s="142"/>
      <c r="L72" s="143"/>
      <c r="N72" s="134"/>
      <c r="O72" s="134"/>
      <c r="P72" s="134"/>
      <c r="Q72" s="134"/>
      <c r="R72" s="134"/>
      <c r="S72" s="134"/>
      <c r="T72" s="134"/>
    </row>
    <row r="73" spans="1:20" ht="12" customHeight="1">
      <c r="C73" s="62"/>
      <c r="D73" s="73" t="s">
        <v>311</v>
      </c>
      <c r="E73" s="127" t="s">
        <v>164</v>
      </c>
      <c r="F73" s="128" t="s">
        <v>312</v>
      </c>
      <c r="G73" s="128" t="s">
        <v>313</v>
      </c>
      <c r="H73" s="61">
        <f>SUM(I73:L73)</f>
        <v>20.056894980000003</v>
      </c>
      <c r="I73" s="61">
        <f>SUM(I74,I75,I78,I85)</f>
        <v>0</v>
      </c>
      <c r="J73" s="61">
        <f>SUM(J74,J75,J78,J85)</f>
        <v>1.774</v>
      </c>
      <c r="K73" s="61">
        <f>SUM(K74,K75,K78,K85)</f>
        <v>18.282894980000002</v>
      </c>
      <c r="L73" s="61">
        <f>SUM(L74,L75,L78,L85)</f>
        <v>0</v>
      </c>
      <c r="N73" s="134"/>
      <c r="O73" s="134"/>
      <c r="P73" s="134"/>
      <c r="Q73" s="134"/>
      <c r="R73" s="134"/>
      <c r="S73" s="134"/>
      <c r="T73" s="136" t="s">
        <v>166</v>
      </c>
    </row>
    <row r="74" spans="1:20" ht="12" customHeight="1">
      <c r="C74" s="62"/>
      <c r="D74" s="119" t="s">
        <v>314</v>
      </c>
      <c r="E74" s="129" t="s">
        <v>168</v>
      </c>
      <c r="F74" s="120" t="s">
        <v>312</v>
      </c>
      <c r="G74" s="72" t="s">
        <v>315</v>
      </c>
      <c r="H74" s="61">
        <f>SUM(I74:L74)</f>
        <v>5.5100000000000007</v>
      </c>
      <c r="I74" s="71"/>
      <c r="J74" s="228">
        <v>0.16300000000000001</v>
      </c>
      <c r="K74" s="71">
        <v>5.3470000000000004</v>
      </c>
      <c r="L74" s="71"/>
      <c r="N74" s="134"/>
      <c r="O74" s="134"/>
      <c r="P74" s="134"/>
      <c r="Q74" s="134"/>
      <c r="R74" s="134"/>
      <c r="S74" s="134"/>
      <c r="T74" s="136" t="s">
        <v>166</v>
      </c>
    </row>
    <row r="75" spans="1:20" ht="12" customHeight="1">
      <c r="C75" s="62"/>
      <c r="D75" s="119" t="s">
        <v>316</v>
      </c>
      <c r="E75" s="129" t="s">
        <v>170</v>
      </c>
      <c r="F75" s="120" t="s">
        <v>312</v>
      </c>
      <c r="G75" s="72" t="s">
        <v>317</v>
      </c>
      <c r="H75" s="61">
        <f>SUM(I75:L75)</f>
        <v>0</v>
      </c>
      <c r="I75" s="61">
        <f>SUM(I76:I77)</f>
        <v>0</v>
      </c>
      <c r="J75" s="61">
        <f>SUM(J76:J77)</f>
        <v>0</v>
      </c>
      <c r="K75" s="61">
        <f>SUM(K76:K77)</f>
        <v>0</v>
      </c>
      <c r="L75" s="61">
        <f>SUM(L76:L77)</f>
        <v>0</v>
      </c>
      <c r="N75" s="134"/>
      <c r="O75" s="134"/>
      <c r="P75" s="134"/>
      <c r="Q75" s="134"/>
      <c r="R75" s="134"/>
      <c r="S75" s="134"/>
      <c r="T75" s="136" t="s">
        <v>166</v>
      </c>
    </row>
    <row r="76" spans="1:20" ht="12" hidden="1" customHeight="1">
      <c r="C76" s="62"/>
      <c r="D76" s="126"/>
      <c r="E76" s="125"/>
      <c r="F76" s="123"/>
      <c r="G76" s="123"/>
      <c r="H76" s="121"/>
      <c r="I76" s="121"/>
      <c r="J76" s="121"/>
      <c r="K76" s="121"/>
      <c r="L76" s="124"/>
      <c r="N76" s="136" t="s">
        <v>171</v>
      </c>
      <c r="O76" s="134"/>
      <c r="P76" s="134"/>
      <c r="Q76" s="134"/>
      <c r="R76" s="134"/>
      <c r="S76" s="134"/>
      <c r="T76" s="134"/>
    </row>
    <row r="77" spans="1:20" ht="12" customHeight="1">
      <c r="C77" s="62"/>
      <c r="D77" s="122"/>
      <c r="E77" s="125" t="s">
        <v>172</v>
      </c>
      <c r="F77" s="123"/>
      <c r="G77" s="123"/>
      <c r="H77" s="121"/>
      <c r="I77" s="121"/>
      <c r="J77" s="121"/>
      <c r="K77" s="121"/>
      <c r="L77" s="124"/>
      <c r="N77" s="134"/>
      <c r="O77" s="134"/>
      <c r="P77" s="134"/>
      <c r="Q77" s="134"/>
      <c r="R77" s="134"/>
      <c r="S77" s="134"/>
      <c r="T77" s="139" t="s">
        <v>318</v>
      </c>
    </row>
    <row r="78" spans="1:20" ht="12" customHeight="1">
      <c r="C78" s="62"/>
      <c r="D78" s="119" t="s">
        <v>319</v>
      </c>
      <c r="E78" s="129" t="s">
        <v>175</v>
      </c>
      <c r="F78" s="120" t="s">
        <v>312</v>
      </c>
      <c r="G78" s="72" t="s">
        <v>320</v>
      </c>
      <c r="H78" s="61">
        <f>SUM(I78:L78)</f>
        <v>0.49049999999999999</v>
      </c>
      <c r="I78" s="61">
        <f>SUM(I79:I84)</f>
        <v>0</v>
      </c>
      <c r="J78" s="61">
        <f>SUM(J79:J84)</f>
        <v>0</v>
      </c>
      <c r="K78" s="61">
        <f>SUM(K79:K84)</f>
        <v>0.49049999999999999</v>
      </c>
      <c r="L78" s="61">
        <f>SUM(L79:L84)</f>
        <v>0</v>
      </c>
      <c r="N78" s="134"/>
      <c r="O78" s="134"/>
      <c r="P78" s="134"/>
      <c r="Q78" s="134"/>
      <c r="R78" s="134"/>
      <c r="S78" s="134"/>
      <c r="T78" s="136" t="s">
        <v>166</v>
      </c>
    </row>
    <row r="79" spans="1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171</v>
      </c>
      <c r="O79" s="134"/>
      <c r="P79" s="134"/>
      <c r="Q79" s="134"/>
      <c r="R79" s="134"/>
      <c r="S79" s="134"/>
      <c r="T79" s="134"/>
    </row>
    <row r="80" spans="1:20" s="233" customFormat="1" ht="12" customHeight="1">
      <c r="A80" s="161"/>
      <c r="B80" s="161"/>
      <c r="C80" s="162" t="s">
        <v>177</v>
      </c>
      <c r="D80" s="163" t="str">
        <f>"12.3."&amp;N80</f>
        <v>12.3.1</v>
      </c>
      <c r="E80" s="164" t="s">
        <v>178</v>
      </c>
      <c r="F80" s="165" t="s">
        <v>312</v>
      </c>
      <c r="G80" s="165" t="s">
        <v>320</v>
      </c>
      <c r="H80" s="166">
        <f>SUM(I80:L80)</f>
        <v>3.006E-2</v>
      </c>
      <c r="I80" s="167"/>
      <c r="J80" s="167"/>
      <c r="K80" s="228">
        <v>3.006E-2</v>
      </c>
      <c r="L80" s="167"/>
      <c r="M80" s="161"/>
      <c r="N80" s="168" t="s">
        <v>163</v>
      </c>
      <c r="O80" s="169" t="s">
        <v>178</v>
      </c>
      <c r="P80" s="169" t="s">
        <v>179</v>
      </c>
      <c r="Q80" s="169" t="s">
        <v>180</v>
      </c>
      <c r="R80" s="169" t="s">
        <v>181</v>
      </c>
      <c r="S80" s="168" t="s">
        <v>182</v>
      </c>
      <c r="T80" s="168" t="s">
        <v>321</v>
      </c>
    </row>
    <row r="81" spans="1:20" s="233" customFormat="1" ht="12" customHeight="1">
      <c r="A81" s="161"/>
      <c r="B81" s="161"/>
      <c r="C81" s="162" t="s">
        <v>177</v>
      </c>
      <c r="D81" s="163" t="str">
        <f>"12.3."&amp;N81</f>
        <v>12.3.2</v>
      </c>
      <c r="E81" s="164" t="s">
        <v>184</v>
      </c>
      <c r="F81" s="165" t="s">
        <v>312</v>
      </c>
      <c r="G81" s="165" t="s">
        <v>320</v>
      </c>
      <c r="H81" s="166">
        <f>SUM(I81:L81)</f>
        <v>4.0559999999999999E-2</v>
      </c>
      <c r="I81" s="167"/>
      <c r="J81" s="167"/>
      <c r="K81" s="167">
        <v>4.0559999999999999E-2</v>
      </c>
      <c r="L81" s="167"/>
      <c r="M81" s="161"/>
      <c r="N81" s="168" t="s">
        <v>185</v>
      </c>
      <c r="O81" s="169" t="s">
        <v>184</v>
      </c>
      <c r="P81" s="169" t="s">
        <v>186</v>
      </c>
      <c r="Q81" s="169" t="s">
        <v>187</v>
      </c>
      <c r="R81" s="169" t="s">
        <v>188</v>
      </c>
      <c r="S81" s="168" t="s">
        <v>182</v>
      </c>
      <c r="T81" s="168" t="s">
        <v>321</v>
      </c>
    </row>
    <row r="82" spans="1:20" s="233" customFormat="1" ht="12" customHeight="1">
      <c r="A82" s="161"/>
      <c r="B82" s="161"/>
      <c r="C82" s="162" t="s">
        <v>177</v>
      </c>
      <c r="D82" s="163" t="str">
        <f>"12.3."&amp;N82</f>
        <v>12.3.3</v>
      </c>
      <c r="E82" s="164" t="s">
        <v>189</v>
      </c>
      <c r="F82" s="165" t="s">
        <v>312</v>
      </c>
      <c r="G82" s="165" t="s">
        <v>320</v>
      </c>
      <c r="H82" s="166">
        <f>SUM(I82:L82)</f>
        <v>0.39187</v>
      </c>
      <c r="I82" s="167"/>
      <c r="J82" s="167"/>
      <c r="K82" s="167">
        <v>0.39187</v>
      </c>
      <c r="L82" s="167"/>
      <c r="M82" s="161"/>
      <c r="N82" s="168" t="s">
        <v>190</v>
      </c>
      <c r="O82" s="169" t="s">
        <v>189</v>
      </c>
      <c r="P82" s="169" t="s">
        <v>191</v>
      </c>
      <c r="Q82" s="169" t="s">
        <v>192</v>
      </c>
      <c r="R82" s="169" t="s">
        <v>193</v>
      </c>
      <c r="S82" s="168" t="s">
        <v>182</v>
      </c>
      <c r="T82" s="168" t="s">
        <v>321</v>
      </c>
    </row>
    <row r="83" spans="1:20" s="234" customFormat="1" ht="12" customHeight="1">
      <c r="A83" s="178"/>
      <c r="B83" s="178"/>
      <c r="C83" s="179" t="s">
        <v>177</v>
      </c>
      <c r="D83" s="180" t="str">
        <f>"12.3."&amp;N83</f>
        <v>12.3.4</v>
      </c>
      <c r="E83" s="181" t="s">
        <v>194</v>
      </c>
      <c r="F83" s="182" t="s">
        <v>312</v>
      </c>
      <c r="G83" s="182" t="s">
        <v>320</v>
      </c>
      <c r="H83" s="183">
        <f>SUM(I83:L83)</f>
        <v>2.801E-2</v>
      </c>
      <c r="I83" s="177"/>
      <c r="J83" s="177"/>
      <c r="K83" s="177">
        <v>2.801E-2</v>
      </c>
      <c r="L83" s="177"/>
      <c r="M83" s="178"/>
      <c r="N83" s="184" t="s">
        <v>195</v>
      </c>
      <c r="O83" s="185" t="s">
        <v>194</v>
      </c>
      <c r="P83" s="185" t="s">
        <v>196</v>
      </c>
      <c r="Q83" s="185" t="s">
        <v>197</v>
      </c>
      <c r="R83" s="185" t="s">
        <v>198</v>
      </c>
      <c r="S83" s="184" t="s">
        <v>182</v>
      </c>
      <c r="T83" s="184" t="s">
        <v>321</v>
      </c>
    </row>
    <row r="84" spans="1:20" ht="12" customHeight="1">
      <c r="C84" s="62"/>
      <c r="D84" s="122"/>
      <c r="E84" s="125" t="s">
        <v>172</v>
      </c>
      <c r="F84" s="123"/>
      <c r="G84" s="123"/>
      <c r="H84" s="121"/>
      <c r="I84" s="121"/>
      <c r="J84" s="121"/>
      <c r="K84" s="121"/>
      <c r="L84" s="124"/>
      <c r="N84" s="134"/>
      <c r="O84" s="134"/>
      <c r="P84" s="134"/>
      <c r="Q84" s="134"/>
      <c r="R84" s="134"/>
      <c r="S84" s="134"/>
      <c r="T84" s="139" t="s">
        <v>322</v>
      </c>
    </row>
    <row r="85" spans="1:20" ht="12" customHeight="1">
      <c r="C85" s="62"/>
      <c r="D85" s="119" t="s">
        <v>323</v>
      </c>
      <c r="E85" s="129" t="s">
        <v>201</v>
      </c>
      <c r="F85" s="120" t="s">
        <v>312</v>
      </c>
      <c r="G85" s="72" t="s">
        <v>324</v>
      </c>
      <c r="H85" s="61">
        <f>SUM(I85:L85)</f>
        <v>14.056394980000002</v>
      </c>
      <c r="I85" s="61">
        <f>SUM(I86:I97)</f>
        <v>0</v>
      </c>
      <c r="J85" s="61">
        <f>SUM(J86:J97)</f>
        <v>1.611</v>
      </c>
      <c r="K85" s="61">
        <f>SUM(K86:K97)</f>
        <v>12.445394980000001</v>
      </c>
      <c r="L85" s="61">
        <f>SUM(L86:L97)</f>
        <v>0</v>
      </c>
      <c r="N85" s="134"/>
      <c r="O85" s="134"/>
      <c r="P85" s="134"/>
      <c r="Q85" s="134"/>
      <c r="R85" s="134"/>
      <c r="S85" s="134"/>
      <c r="T85" s="136" t="s">
        <v>166</v>
      </c>
    </row>
    <row r="86" spans="1:20" ht="12" hidden="1" customHeight="1">
      <c r="C86" s="62"/>
      <c r="D86" s="126"/>
      <c r="E86" s="125"/>
      <c r="F86" s="123"/>
      <c r="G86" s="123"/>
      <c r="H86" s="121"/>
      <c r="I86" s="121"/>
      <c r="J86" s="121"/>
      <c r="K86" s="121"/>
      <c r="L86" s="124"/>
      <c r="N86" s="136" t="s">
        <v>171</v>
      </c>
      <c r="O86" s="134"/>
      <c r="P86" s="134"/>
      <c r="Q86" s="134"/>
      <c r="R86" s="134"/>
      <c r="S86" s="134"/>
      <c r="T86" s="134"/>
    </row>
    <row r="87" spans="1:20" s="233" customFormat="1" ht="12" customHeight="1">
      <c r="A87" s="161"/>
      <c r="B87" s="161"/>
      <c r="C87" s="162" t="s">
        <v>177</v>
      </c>
      <c r="D87" s="163" t="str">
        <f t="shared" ref="D87:D96" si="6">"12.4."&amp;N87</f>
        <v>12.4.1</v>
      </c>
      <c r="E87" s="164" t="s">
        <v>203</v>
      </c>
      <c r="F87" s="165" t="s">
        <v>312</v>
      </c>
      <c r="G87" s="165" t="s">
        <v>324</v>
      </c>
      <c r="H87" s="166">
        <f t="shared" ref="H87:H96" si="7">SUM(I87:L87)</f>
        <v>12.292760000000001</v>
      </c>
      <c r="I87" s="167"/>
      <c r="J87" s="228">
        <v>1.611</v>
      </c>
      <c r="K87" s="172">
        <v>10.681760000000001</v>
      </c>
      <c r="L87" s="167"/>
      <c r="M87" s="161"/>
      <c r="N87" s="168" t="s">
        <v>163</v>
      </c>
      <c r="O87" s="169" t="s">
        <v>203</v>
      </c>
      <c r="P87" s="169" t="s">
        <v>204</v>
      </c>
      <c r="Q87" s="169" t="s">
        <v>205</v>
      </c>
      <c r="R87" s="169" t="s">
        <v>206</v>
      </c>
      <c r="S87" s="168" t="s">
        <v>207</v>
      </c>
      <c r="T87" s="168" t="s">
        <v>325</v>
      </c>
    </row>
    <row r="88" spans="1:20" s="233" customFormat="1" ht="12" customHeight="1">
      <c r="A88" s="161"/>
      <c r="B88" s="161"/>
      <c r="C88" s="162" t="s">
        <v>177</v>
      </c>
      <c r="D88" s="163" t="str">
        <f t="shared" si="6"/>
        <v>12.4.2</v>
      </c>
      <c r="E88" s="164" t="s">
        <v>209</v>
      </c>
      <c r="F88" s="165" t="s">
        <v>312</v>
      </c>
      <c r="G88" s="165" t="s">
        <v>324</v>
      </c>
      <c r="H88" s="166">
        <f t="shared" si="7"/>
        <v>0.29254000000000002</v>
      </c>
      <c r="I88" s="167"/>
      <c r="J88" s="167"/>
      <c r="K88" s="167">
        <v>0.29254000000000002</v>
      </c>
      <c r="L88" s="167"/>
      <c r="M88" s="161"/>
      <c r="N88" s="168" t="s">
        <v>185</v>
      </c>
      <c r="O88" s="169" t="s">
        <v>209</v>
      </c>
      <c r="P88" s="169" t="s">
        <v>210</v>
      </c>
      <c r="Q88" s="169" t="s">
        <v>211</v>
      </c>
      <c r="R88" s="169" t="s">
        <v>39</v>
      </c>
      <c r="S88" s="168" t="s">
        <v>207</v>
      </c>
      <c r="T88" s="168" t="s">
        <v>325</v>
      </c>
    </row>
    <row r="89" spans="1:20" s="233" customFormat="1" ht="12" customHeight="1">
      <c r="A89" s="161"/>
      <c r="B89" s="161"/>
      <c r="C89" s="162" t="s">
        <v>177</v>
      </c>
      <c r="D89" s="163" t="str">
        <f t="shared" si="6"/>
        <v>12.4.3</v>
      </c>
      <c r="E89" s="164" t="s">
        <v>212</v>
      </c>
      <c r="F89" s="165" t="s">
        <v>312</v>
      </c>
      <c r="G89" s="165" t="s">
        <v>324</v>
      </c>
      <c r="H89" s="166">
        <f t="shared" si="7"/>
        <v>0.97594999999999998</v>
      </c>
      <c r="I89" s="167"/>
      <c r="J89" s="167"/>
      <c r="K89" s="167">
        <v>0.97594999999999998</v>
      </c>
      <c r="L89" s="167"/>
      <c r="M89" s="161"/>
      <c r="N89" s="168" t="s">
        <v>190</v>
      </c>
      <c r="O89" s="169" t="s">
        <v>212</v>
      </c>
      <c r="P89" s="169" t="s">
        <v>213</v>
      </c>
      <c r="Q89" s="169" t="s">
        <v>214</v>
      </c>
      <c r="R89" s="169" t="s">
        <v>215</v>
      </c>
      <c r="S89" s="168" t="s">
        <v>207</v>
      </c>
      <c r="T89" s="168" t="s">
        <v>325</v>
      </c>
    </row>
    <row r="90" spans="1:20" s="233" customFormat="1" ht="12" customHeight="1">
      <c r="A90" s="161"/>
      <c r="B90" s="161"/>
      <c r="C90" s="162" t="s">
        <v>177</v>
      </c>
      <c r="D90" s="163" t="str">
        <f t="shared" si="6"/>
        <v>12.4.4</v>
      </c>
      <c r="E90" s="164" t="s">
        <v>216</v>
      </c>
      <c r="F90" s="165" t="s">
        <v>312</v>
      </c>
      <c r="G90" s="165" t="s">
        <v>324</v>
      </c>
      <c r="H90" s="166">
        <f t="shared" si="7"/>
        <v>5.8599999999999998E-3</v>
      </c>
      <c r="I90" s="167"/>
      <c r="J90" s="167"/>
      <c r="K90" s="228">
        <v>5.8599999999999998E-3</v>
      </c>
      <c r="L90" s="167"/>
      <c r="M90" s="161"/>
      <c r="N90" s="168" t="s">
        <v>195</v>
      </c>
      <c r="O90" s="169" t="s">
        <v>216</v>
      </c>
      <c r="P90" s="169" t="s">
        <v>217</v>
      </c>
      <c r="Q90" s="169" t="s">
        <v>218</v>
      </c>
      <c r="R90" s="169" t="s">
        <v>219</v>
      </c>
      <c r="S90" s="168" t="s">
        <v>207</v>
      </c>
      <c r="T90" s="168" t="s">
        <v>325</v>
      </c>
    </row>
    <row r="91" spans="1:20" s="233" customFormat="1" ht="12" customHeight="1">
      <c r="A91" s="161"/>
      <c r="B91" s="161"/>
      <c r="C91" s="162" t="s">
        <v>177</v>
      </c>
      <c r="D91" s="163" t="str">
        <f t="shared" si="6"/>
        <v>12.4.5</v>
      </c>
      <c r="E91" s="164" t="s">
        <v>220</v>
      </c>
      <c r="F91" s="165" t="s">
        <v>312</v>
      </c>
      <c r="G91" s="165" t="s">
        <v>324</v>
      </c>
      <c r="H91" s="166">
        <f t="shared" si="7"/>
        <v>3.2599999999999997E-2</v>
      </c>
      <c r="I91" s="167"/>
      <c r="J91" s="167"/>
      <c r="K91" s="167">
        <v>3.2599999999999997E-2</v>
      </c>
      <c r="L91" s="167"/>
      <c r="M91" s="161"/>
      <c r="N91" s="168" t="s">
        <v>221</v>
      </c>
      <c r="O91" s="169" t="s">
        <v>220</v>
      </c>
      <c r="P91" s="169" t="s">
        <v>222</v>
      </c>
      <c r="Q91" s="169" t="s">
        <v>223</v>
      </c>
      <c r="R91" s="169" t="s">
        <v>224</v>
      </c>
      <c r="S91" s="168" t="s">
        <v>207</v>
      </c>
      <c r="T91" s="168" t="s">
        <v>325</v>
      </c>
    </row>
    <row r="92" spans="1:20" s="233" customFormat="1" ht="12" customHeight="1">
      <c r="A92" s="161"/>
      <c r="B92" s="161"/>
      <c r="C92" s="162" t="s">
        <v>177</v>
      </c>
      <c r="D92" s="163" t="str">
        <f t="shared" si="6"/>
        <v>12.4.6</v>
      </c>
      <c r="E92" s="164" t="s">
        <v>225</v>
      </c>
      <c r="F92" s="165" t="s">
        <v>312</v>
      </c>
      <c r="G92" s="165" t="s">
        <v>324</v>
      </c>
      <c r="H92" s="166">
        <f t="shared" si="7"/>
        <v>0.15717999999999999</v>
      </c>
      <c r="I92" s="167"/>
      <c r="J92" s="167"/>
      <c r="K92" s="167">
        <v>0.15717999999999999</v>
      </c>
      <c r="L92" s="167"/>
      <c r="M92" s="161"/>
      <c r="N92" s="168" t="s">
        <v>226</v>
      </c>
      <c r="O92" s="169" t="s">
        <v>225</v>
      </c>
      <c r="P92" s="169" t="s">
        <v>227</v>
      </c>
      <c r="Q92" s="169" t="s">
        <v>228</v>
      </c>
      <c r="R92" s="169" t="s">
        <v>229</v>
      </c>
      <c r="S92" s="168" t="s">
        <v>207</v>
      </c>
      <c r="T92" s="168" t="s">
        <v>325</v>
      </c>
    </row>
    <row r="93" spans="1:20" s="233" customFormat="1" ht="12" customHeight="1">
      <c r="A93" s="161"/>
      <c r="B93" s="161"/>
      <c r="C93" s="162" t="s">
        <v>177</v>
      </c>
      <c r="D93" s="163" t="str">
        <f t="shared" si="6"/>
        <v>12.4.7</v>
      </c>
      <c r="E93" s="164" t="s">
        <v>230</v>
      </c>
      <c r="F93" s="165" t="s">
        <v>312</v>
      </c>
      <c r="G93" s="165" t="s">
        <v>324</v>
      </c>
      <c r="H93" s="166">
        <f t="shared" si="7"/>
        <v>3.0498E-4</v>
      </c>
      <c r="I93" s="167"/>
      <c r="J93" s="167"/>
      <c r="K93" s="228">
        <v>3.0498E-4</v>
      </c>
      <c r="L93" s="167"/>
      <c r="M93" s="161"/>
      <c r="N93" s="168" t="s">
        <v>231</v>
      </c>
      <c r="O93" s="169" t="s">
        <v>230</v>
      </c>
      <c r="P93" s="169" t="s">
        <v>232</v>
      </c>
      <c r="Q93" s="169" t="s">
        <v>233</v>
      </c>
      <c r="R93" s="169" t="s">
        <v>234</v>
      </c>
      <c r="S93" s="168" t="s">
        <v>207</v>
      </c>
      <c r="T93" s="168" t="s">
        <v>325</v>
      </c>
    </row>
    <row r="94" spans="1:20" s="233" customFormat="1" ht="12" customHeight="1">
      <c r="A94" s="161"/>
      <c r="B94" s="161"/>
      <c r="C94" s="162" t="s">
        <v>177</v>
      </c>
      <c r="D94" s="163" t="str">
        <f t="shared" si="6"/>
        <v>12.4.8</v>
      </c>
      <c r="E94" s="164" t="s">
        <v>235</v>
      </c>
      <c r="F94" s="165" t="s">
        <v>312</v>
      </c>
      <c r="G94" s="165" t="s">
        <v>324</v>
      </c>
      <c r="H94" s="166">
        <f t="shared" si="7"/>
        <v>1.6799999999999999E-2</v>
      </c>
      <c r="I94" s="167"/>
      <c r="J94" s="167"/>
      <c r="K94" s="191">
        <v>1.6799999999999999E-2</v>
      </c>
      <c r="L94" s="167"/>
      <c r="M94" s="161"/>
      <c r="N94" s="168" t="s">
        <v>236</v>
      </c>
      <c r="O94" s="169" t="s">
        <v>235</v>
      </c>
      <c r="P94" s="169" t="s">
        <v>237</v>
      </c>
      <c r="Q94" s="169" t="s">
        <v>238</v>
      </c>
      <c r="R94" s="169" t="s">
        <v>188</v>
      </c>
      <c r="S94" s="168" t="s">
        <v>207</v>
      </c>
      <c r="T94" s="168" t="s">
        <v>325</v>
      </c>
    </row>
    <row r="95" spans="1:20" s="233" customFormat="1" ht="12" customHeight="1">
      <c r="A95" s="161"/>
      <c r="B95" s="161"/>
      <c r="C95" s="162" t="s">
        <v>177</v>
      </c>
      <c r="D95" s="163" t="str">
        <f t="shared" si="6"/>
        <v>12.4.9</v>
      </c>
      <c r="E95" s="164" t="s">
        <v>239</v>
      </c>
      <c r="F95" s="165" t="s">
        <v>312</v>
      </c>
      <c r="G95" s="165" t="s">
        <v>324</v>
      </c>
      <c r="H95" s="166">
        <f t="shared" si="7"/>
        <v>4.0999999999999999E-4</v>
      </c>
      <c r="I95" s="167"/>
      <c r="J95" s="167"/>
      <c r="K95" s="203">
        <v>4.0999999999999999E-4</v>
      </c>
      <c r="L95" s="167"/>
      <c r="M95" s="161"/>
      <c r="N95" s="168" t="s">
        <v>240</v>
      </c>
      <c r="O95" s="169" t="s">
        <v>239</v>
      </c>
      <c r="P95" s="169" t="s">
        <v>241</v>
      </c>
      <c r="Q95" s="169" t="s">
        <v>242</v>
      </c>
      <c r="R95" s="169" t="s">
        <v>243</v>
      </c>
      <c r="S95" s="168" t="s">
        <v>207</v>
      </c>
      <c r="T95" s="168" t="s">
        <v>325</v>
      </c>
    </row>
    <row r="96" spans="1:20" s="238" customFormat="1" ht="12" customHeight="1">
      <c r="A96" s="214"/>
      <c r="B96" s="214"/>
      <c r="C96" s="215" t="s">
        <v>177</v>
      </c>
      <c r="D96" s="216" t="str">
        <f t="shared" si="6"/>
        <v>12.4.10</v>
      </c>
      <c r="E96" s="217" t="s">
        <v>244</v>
      </c>
      <c r="F96" s="218" t="s">
        <v>312</v>
      </c>
      <c r="G96" s="218" t="s">
        <v>324</v>
      </c>
      <c r="H96" s="219">
        <f t="shared" si="7"/>
        <v>0.28199000000000002</v>
      </c>
      <c r="I96" s="213"/>
      <c r="J96" s="213"/>
      <c r="K96" s="228">
        <v>0.28199000000000002</v>
      </c>
      <c r="L96" s="213"/>
      <c r="M96" s="214"/>
      <c r="N96" s="220" t="s">
        <v>245</v>
      </c>
      <c r="O96" s="221" t="s">
        <v>244</v>
      </c>
      <c r="P96" s="221" t="s">
        <v>246</v>
      </c>
      <c r="Q96" s="221" t="s">
        <v>247</v>
      </c>
      <c r="R96" s="221" t="s">
        <v>248</v>
      </c>
      <c r="S96" s="220" t="s">
        <v>207</v>
      </c>
      <c r="T96" s="220" t="s">
        <v>325</v>
      </c>
    </row>
    <row r="97" spans="1:20" ht="12" customHeight="1">
      <c r="C97" s="62"/>
      <c r="D97" s="122"/>
      <c r="E97" s="125" t="s">
        <v>172</v>
      </c>
      <c r="F97" s="123"/>
      <c r="G97" s="123"/>
      <c r="H97" s="121"/>
      <c r="I97" s="121"/>
      <c r="J97" s="121"/>
      <c r="K97" s="121"/>
      <c r="L97" s="124"/>
      <c r="N97" s="134"/>
      <c r="O97" s="134"/>
      <c r="P97" s="134"/>
      <c r="Q97" s="134"/>
      <c r="R97" s="134"/>
      <c r="S97" s="134"/>
      <c r="T97" s="139" t="s">
        <v>326</v>
      </c>
    </row>
    <row r="98" spans="1:20" ht="12" customHeight="1">
      <c r="C98" s="62"/>
      <c r="D98" s="73" t="s">
        <v>327</v>
      </c>
      <c r="E98" s="127" t="s">
        <v>250</v>
      </c>
      <c r="F98" s="128" t="s">
        <v>312</v>
      </c>
      <c r="G98" s="128" t="s">
        <v>328</v>
      </c>
      <c r="H98" s="61">
        <f t="shared" ref="H98:H110" si="8">SUM(I98:L98)</f>
        <v>-1.020000000000465E-4</v>
      </c>
      <c r="I98" s="61">
        <f>SUM(I100,I101,I102)</f>
        <v>0</v>
      </c>
      <c r="J98" s="61">
        <f>SUM(J99,J101,J102)</f>
        <v>-1.5176400000000001</v>
      </c>
      <c r="K98" s="61">
        <f>SUM(K99,K100,K102)</f>
        <v>-12.681462</v>
      </c>
      <c r="L98" s="61">
        <f>SUM(L99,L100,L101)</f>
        <v>14.199</v>
      </c>
      <c r="N98" s="134"/>
      <c r="O98" s="134"/>
      <c r="P98" s="134"/>
      <c r="Q98" s="134"/>
      <c r="R98" s="134"/>
      <c r="S98" s="134"/>
      <c r="T98" s="136" t="s">
        <v>166</v>
      </c>
    </row>
    <row r="99" spans="1:20" ht="12" customHeight="1">
      <c r="C99" s="62"/>
      <c r="D99" s="119" t="s">
        <v>329</v>
      </c>
      <c r="E99" s="129" t="s">
        <v>158</v>
      </c>
      <c r="F99" s="120" t="s">
        <v>312</v>
      </c>
      <c r="G99" s="72" t="s">
        <v>330</v>
      </c>
      <c r="H99" s="61">
        <f t="shared" si="8"/>
        <v>0</v>
      </c>
      <c r="I99" s="133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166</v>
      </c>
    </row>
    <row r="100" spans="1:20" ht="12" customHeight="1">
      <c r="C100" s="62"/>
      <c r="D100" s="119" t="s">
        <v>331</v>
      </c>
      <c r="E100" s="129" t="s">
        <v>159</v>
      </c>
      <c r="F100" s="120" t="s">
        <v>312</v>
      </c>
      <c r="G100" s="72" t="s">
        <v>332</v>
      </c>
      <c r="H100" s="61">
        <f t="shared" si="8"/>
        <v>1.517638</v>
      </c>
      <c r="I100" s="71"/>
      <c r="J100" s="235"/>
      <c r="K100" s="172">
        <v>1.517638</v>
      </c>
      <c r="L100" s="71"/>
      <c r="N100" s="134"/>
      <c r="O100" s="134"/>
      <c r="P100" s="134"/>
      <c r="Q100" s="134"/>
      <c r="R100" s="134"/>
      <c r="S100" s="134"/>
      <c r="T100" s="136" t="s">
        <v>166</v>
      </c>
    </row>
    <row r="101" spans="1:20" ht="12" customHeight="1">
      <c r="C101" s="62"/>
      <c r="D101" s="119" t="s">
        <v>333</v>
      </c>
      <c r="E101" s="129" t="s">
        <v>160</v>
      </c>
      <c r="F101" s="120" t="s">
        <v>312</v>
      </c>
      <c r="G101" s="72" t="s">
        <v>334</v>
      </c>
      <c r="H101" s="61">
        <f t="shared" si="8"/>
        <v>12.68136</v>
      </c>
      <c r="I101" s="71"/>
      <c r="J101" s="71">
        <v>-1.5176400000000001</v>
      </c>
      <c r="K101" s="133"/>
      <c r="L101" s="71">
        <v>14.199</v>
      </c>
      <c r="N101" s="134"/>
      <c r="O101" s="134"/>
      <c r="P101" s="134"/>
      <c r="Q101" s="134"/>
      <c r="R101" s="134"/>
      <c r="S101" s="134"/>
      <c r="T101" s="136" t="s">
        <v>166</v>
      </c>
    </row>
    <row r="102" spans="1:20" ht="12" customHeight="1">
      <c r="C102" s="62"/>
      <c r="D102" s="119" t="s">
        <v>335</v>
      </c>
      <c r="E102" s="129" t="s">
        <v>259</v>
      </c>
      <c r="F102" s="120" t="s">
        <v>312</v>
      </c>
      <c r="G102" s="72" t="s">
        <v>336</v>
      </c>
      <c r="H102" s="61">
        <f t="shared" si="8"/>
        <v>-14.1991</v>
      </c>
      <c r="I102" s="71"/>
      <c r="J102" s="71"/>
      <c r="K102" s="71">
        <v>-14.1991</v>
      </c>
      <c r="L102" s="133"/>
      <c r="N102" s="134"/>
      <c r="O102" s="134"/>
      <c r="P102" s="134"/>
      <c r="Q102" s="134"/>
      <c r="R102" s="134"/>
      <c r="S102" s="134"/>
      <c r="T102" s="136" t="s">
        <v>166</v>
      </c>
    </row>
    <row r="103" spans="1:20" ht="12" customHeight="1">
      <c r="C103" s="62"/>
      <c r="D103" s="73" t="s">
        <v>337</v>
      </c>
      <c r="E103" s="127" t="s">
        <v>261</v>
      </c>
      <c r="F103" s="128" t="s">
        <v>312</v>
      </c>
      <c r="G103" s="128" t="s">
        <v>338</v>
      </c>
      <c r="H103" s="61">
        <f t="shared" si="8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166</v>
      </c>
    </row>
    <row r="104" spans="1:20" ht="12" customHeight="1">
      <c r="C104" s="62"/>
      <c r="D104" s="73" t="s">
        <v>339</v>
      </c>
      <c r="E104" s="127" t="s">
        <v>263</v>
      </c>
      <c r="F104" s="128" t="s">
        <v>312</v>
      </c>
      <c r="G104" s="128" t="s">
        <v>340</v>
      </c>
      <c r="H104" s="61">
        <f t="shared" si="8"/>
        <v>16.47193124</v>
      </c>
      <c r="I104" s="61">
        <f>SUM(I105,I107,I110,I121)</f>
        <v>0</v>
      </c>
      <c r="J104" s="61">
        <f>SUM(J105,J107,J110,J121)</f>
        <v>0</v>
      </c>
      <c r="K104" s="61">
        <f>SUM(K105,K107,K110,K121)</f>
        <v>4.1771547</v>
      </c>
      <c r="L104" s="61">
        <f>SUM(L105,L107,L110,L121)</f>
        <v>12.294776540000001</v>
      </c>
      <c r="N104" s="134"/>
      <c r="O104" s="134"/>
      <c r="P104" s="134"/>
      <c r="Q104" s="134"/>
      <c r="R104" s="134"/>
      <c r="S104" s="134"/>
      <c r="T104" s="136" t="s">
        <v>166</v>
      </c>
    </row>
    <row r="105" spans="1:20" ht="24" customHeight="1">
      <c r="C105" s="62"/>
      <c r="D105" s="119" t="s">
        <v>341</v>
      </c>
      <c r="E105" s="129" t="s">
        <v>266</v>
      </c>
      <c r="F105" s="120" t="s">
        <v>312</v>
      </c>
      <c r="G105" s="72" t="s">
        <v>342</v>
      </c>
      <c r="H105" s="61">
        <f t="shared" si="8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166</v>
      </c>
    </row>
    <row r="106" spans="1:20" ht="12" customHeight="1">
      <c r="C106" s="62"/>
      <c r="D106" s="119" t="s">
        <v>343</v>
      </c>
      <c r="E106" s="130" t="s">
        <v>269</v>
      </c>
      <c r="F106" s="120" t="s">
        <v>312</v>
      </c>
      <c r="G106" s="72" t="s">
        <v>344</v>
      </c>
      <c r="H106" s="61">
        <f t="shared" si="8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166</v>
      </c>
    </row>
    <row r="107" spans="1:20" ht="12" customHeight="1">
      <c r="C107" s="62"/>
      <c r="D107" s="119" t="s">
        <v>345</v>
      </c>
      <c r="E107" s="129" t="s">
        <v>272</v>
      </c>
      <c r="F107" s="120" t="s">
        <v>312</v>
      </c>
      <c r="G107" s="72" t="s">
        <v>346</v>
      </c>
      <c r="H107" s="61">
        <f t="shared" si="8"/>
        <v>10.961459</v>
      </c>
      <c r="I107" s="71"/>
      <c r="J107" s="191"/>
      <c r="K107" s="228">
        <v>2.7403590000000002</v>
      </c>
      <c r="L107" s="71">
        <v>8.2210999999999999</v>
      </c>
      <c r="N107" s="134"/>
      <c r="O107" s="134"/>
      <c r="P107" s="134"/>
      <c r="Q107" s="134"/>
      <c r="R107" s="134"/>
      <c r="S107" s="134"/>
      <c r="T107" s="136" t="s">
        <v>166</v>
      </c>
    </row>
    <row r="108" spans="1:20" ht="12" customHeight="1">
      <c r="C108" s="62"/>
      <c r="D108" s="119" t="s">
        <v>347</v>
      </c>
      <c r="E108" s="130" t="s">
        <v>275</v>
      </c>
      <c r="F108" s="120" t="s">
        <v>312</v>
      </c>
      <c r="G108" s="72" t="s">
        <v>348</v>
      </c>
      <c r="H108" s="61">
        <f t="shared" si="8"/>
        <v>10.961459</v>
      </c>
      <c r="I108" s="71"/>
      <c r="J108" s="71"/>
      <c r="K108" s="71">
        <v>2.7403590000000002</v>
      </c>
      <c r="L108" s="71">
        <v>8.2210999999999999</v>
      </c>
      <c r="N108" s="134"/>
      <c r="O108" s="134"/>
      <c r="P108" s="134"/>
      <c r="Q108" s="134"/>
      <c r="R108" s="134"/>
      <c r="S108" s="134"/>
      <c r="T108" s="136" t="s">
        <v>166</v>
      </c>
    </row>
    <row r="109" spans="1:20" ht="12" customHeight="1">
      <c r="C109" s="62"/>
      <c r="D109" s="119" t="s">
        <v>349</v>
      </c>
      <c r="E109" s="131" t="s">
        <v>278</v>
      </c>
      <c r="F109" s="120" t="s">
        <v>312</v>
      </c>
      <c r="G109" s="72" t="s">
        <v>350</v>
      </c>
      <c r="H109" s="61">
        <f t="shared" si="8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166</v>
      </c>
    </row>
    <row r="110" spans="1:20" ht="12" customHeight="1">
      <c r="C110" s="62"/>
      <c r="D110" s="119" t="s">
        <v>351</v>
      </c>
      <c r="E110" s="129" t="s">
        <v>281</v>
      </c>
      <c r="F110" s="120" t="s">
        <v>312</v>
      </c>
      <c r="G110" s="72" t="s">
        <v>352</v>
      </c>
      <c r="H110" s="61">
        <f t="shared" si="8"/>
        <v>5.5104722400000004</v>
      </c>
      <c r="I110" s="61">
        <f>SUM(I111:I120)</f>
        <v>0</v>
      </c>
      <c r="J110" s="61">
        <f>SUM(J111:J120)</f>
        <v>0</v>
      </c>
      <c r="K110" s="61">
        <f>SUM(K111:K120)</f>
        <v>1.4367957</v>
      </c>
      <c r="L110" s="61">
        <f>SUM(L111:L120)</f>
        <v>4.0736765400000001</v>
      </c>
      <c r="N110" s="134"/>
      <c r="O110" s="134"/>
      <c r="P110" s="134"/>
      <c r="Q110" s="134"/>
      <c r="R110" s="134"/>
      <c r="S110" s="134"/>
      <c r="T110" s="136" t="s">
        <v>166</v>
      </c>
    </row>
    <row r="111" spans="1:20" ht="12" hidden="1" customHeight="1">
      <c r="C111" s="62"/>
      <c r="D111" s="126"/>
      <c r="E111" s="125"/>
      <c r="F111" s="123"/>
      <c r="G111" s="123"/>
      <c r="H111" s="121"/>
      <c r="I111" s="121"/>
      <c r="J111" s="121"/>
      <c r="K111" s="121"/>
      <c r="L111" s="124"/>
      <c r="N111" s="136" t="s">
        <v>171</v>
      </c>
      <c r="O111" s="134"/>
      <c r="P111" s="134"/>
      <c r="Q111" s="134"/>
      <c r="R111" s="134"/>
      <c r="S111" s="134"/>
      <c r="T111" s="134"/>
    </row>
    <row r="112" spans="1:20" s="233" customFormat="1" ht="12" customHeight="1">
      <c r="A112" s="161"/>
      <c r="B112" s="161"/>
      <c r="C112" s="162" t="s">
        <v>177</v>
      </c>
      <c r="D112" s="163" t="str">
        <f t="shared" ref="D112:D119" si="9">"15.3."&amp;N112</f>
        <v>15.3.1</v>
      </c>
      <c r="E112" s="164" t="s">
        <v>203</v>
      </c>
      <c r="F112" s="165" t="s">
        <v>312</v>
      </c>
      <c r="G112" s="165" t="s">
        <v>352</v>
      </c>
      <c r="H112" s="166">
        <f t="shared" ref="H112:H119" si="10">SUM(I112:L112)</f>
        <v>0.18704750000000001</v>
      </c>
      <c r="I112" s="167"/>
      <c r="J112" s="167"/>
      <c r="K112" s="228">
        <f>0.1833225+0.003725</f>
        <v>0.18704750000000001</v>
      </c>
      <c r="L112" s="167"/>
      <c r="M112" s="161"/>
      <c r="N112" s="168" t="s">
        <v>163</v>
      </c>
      <c r="O112" s="169" t="s">
        <v>203</v>
      </c>
      <c r="P112" s="169" t="s">
        <v>204</v>
      </c>
      <c r="Q112" s="169" t="s">
        <v>205</v>
      </c>
      <c r="R112" s="169" t="s">
        <v>206</v>
      </c>
      <c r="S112" s="168" t="s">
        <v>207</v>
      </c>
      <c r="T112" s="168" t="s">
        <v>353</v>
      </c>
    </row>
    <row r="113" spans="1:20" s="233" customFormat="1" ht="12" customHeight="1">
      <c r="A113" s="161"/>
      <c r="B113" s="161"/>
      <c r="C113" s="162" t="s">
        <v>177</v>
      </c>
      <c r="D113" s="163" t="str">
        <f t="shared" si="9"/>
        <v>15.3.2</v>
      </c>
      <c r="E113" s="164" t="s">
        <v>209</v>
      </c>
      <c r="F113" s="165" t="s">
        <v>312</v>
      </c>
      <c r="G113" s="165" t="s">
        <v>352</v>
      </c>
      <c r="H113" s="166">
        <f t="shared" si="10"/>
        <v>4.7690980000000005</v>
      </c>
      <c r="I113" s="167"/>
      <c r="J113" s="167"/>
      <c r="K113" s="167">
        <v>0.72009800000000002</v>
      </c>
      <c r="L113" s="213">
        <v>4.0490000000000004</v>
      </c>
      <c r="M113" s="161"/>
      <c r="N113" s="168" t="s">
        <v>185</v>
      </c>
      <c r="O113" s="169" t="s">
        <v>209</v>
      </c>
      <c r="P113" s="169" t="s">
        <v>210</v>
      </c>
      <c r="Q113" s="169" t="s">
        <v>211</v>
      </c>
      <c r="R113" s="169" t="s">
        <v>39</v>
      </c>
      <c r="S113" s="168" t="s">
        <v>207</v>
      </c>
      <c r="T113" s="168" t="s">
        <v>353</v>
      </c>
    </row>
    <row r="114" spans="1:20" s="233" customFormat="1" ht="12" customHeight="1">
      <c r="A114" s="161"/>
      <c r="B114" s="161"/>
      <c r="C114" s="162" t="s">
        <v>177</v>
      </c>
      <c r="D114" s="163" t="str">
        <f t="shared" si="9"/>
        <v>15.3.3</v>
      </c>
      <c r="E114" s="164" t="s">
        <v>284</v>
      </c>
      <c r="F114" s="165" t="s">
        <v>312</v>
      </c>
      <c r="G114" s="165" t="s">
        <v>352</v>
      </c>
      <c r="H114" s="166">
        <f t="shared" si="10"/>
        <v>0.29988490000000001</v>
      </c>
      <c r="I114" s="167"/>
      <c r="J114" s="167"/>
      <c r="K114" s="167">
        <v>0.29988490000000001</v>
      </c>
      <c r="L114" s="167"/>
      <c r="M114" s="161"/>
      <c r="N114" s="168" t="s">
        <v>190</v>
      </c>
      <c r="O114" s="169" t="s">
        <v>284</v>
      </c>
      <c r="P114" s="169" t="s">
        <v>285</v>
      </c>
      <c r="Q114" s="169" t="s">
        <v>286</v>
      </c>
      <c r="R114" s="169" t="s">
        <v>287</v>
      </c>
      <c r="S114" s="168" t="s">
        <v>207</v>
      </c>
      <c r="T114" s="168" t="s">
        <v>353</v>
      </c>
    </row>
    <row r="115" spans="1:20" s="233" customFormat="1" ht="12" customHeight="1">
      <c r="A115" s="161"/>
      <c r="B115" s="161"/>
      <c r="C115" s="162" t="s">
        <v>177</v>
      </c>
      <c r="D115" s="163" t="str">
        <f t="shared" si="9"/>
        <v>15.3.4</v>
      </c>
      <c r="E115" s="164" t="s">
        <v>220</v>
      </c>
      <c r="F115" s="165" t="s">
        <v>312</v>
      </c>
      <c r="G115" s="165" t="s">
        <v>352</v>
      </c>
      <c r="H115" s="166">
        <f t="shared" si="10"/>
        <v>1.2346600000000001E-3</v>
      </c>
      <c r="I115" s="167"/>
      <c r="J115" s="167"/>
      <c r="K115" s="228"/>
      <c r="L115" s="213">
        <v>1.2346600000000001E-3</v>
      </c>
      <c r="M115" s="161"/>
      <c r="N115" s="168" t="s">
        <v>195</v>
      </c>
      <c r="O115" s="169" t="s">
        <v>220</v>
      </c>
      <c r="P115" s="169" t="s">
        <v>222</v>
      </c>
      <c r="Q115" s="169" t="s">
        <v>223</v>
      </c>
      <c r="R115" s="169" t="s">
        <v>224</v>
      </c>
      <c r="S115" s="168" t="s">
        <v>207</v>
      </c>
      <c r="T115" s="168" t="s">
        <v>353</v>
      </c>
    </row>
    <row r="116" spans="1:20" s="233" customFormat="1" ht="12" customHeight="1">
      <c r="A116" s="161"/>
      <c r="B116" s="161"/>
      <c r="C116" s="162" t="s">
        <v>177</v>
      </c>
      <c r="D116" s="163" t="str">
        <f t="shared" si="9"/>
        <v>15.3.5</v>
      </c>
      <c r="E116" s="164" t="s">
        <v>225</v>
      </c>
      <c r="F116" s="165" t="s">
        <v>312</v>
      </c>
      <c r="G116" s="165" t="s">
        <v>352</v>
      </c>
      <c r="H116" s="166">
        <f t="shared" si="10"/>
        <v>0.19563268</v>
      </c>
      <c r="I116" s="167"/>
      <c r="J116" s="167"/>
      <c r="K116" s="191">
        <v>0.17819080000000001</v>
      </c>
      <c r="L116" s="167">
        <v>1.744188E-2</v>
      </c>
      <c r="M116" s="161"/>
      <c r="N116" s="168" t="s">
        <v>221</v>
      </c>
      <c r="O116" s="169" t="s">
        <v>225</v>
      </c>
      <c r="P116" s="169" t="s">
        <v>227</v>
      </c>
      <c r="Q116" s="169" t="s">
        <v>228</v>
      </c>
      <c r="R116" s="169" t="s">
        <v>229</v>
      </c>
      <c r="S116" s="168" t="s">
        <v>207</v>
      </c>
      <c r="T116" s="168" t="s">
        <v>353</v>
      </c>
    </row>
    <row r="117" spans="1:20" s="233" customFormat="1" ht="12" customHeight="1">
      <c r="A117" s="161"/>
      <c r="B117" s="161"/>
      <c r="C117" s="162" t="s">
        <v>177</v>
      </c>
      <c r="D117" s="163" t="str">
        <f t="shared" si="9"/>
        <v>15.3.6</v>
      </c>
      <c r="E117" s="164" t="s">
        <v>239</v>
      </c>
      <c r="F117" s="165" t="s">
        <v>312</v>
      </c>
      <c r="G117" s="165" t="s">
        <v>352</v>
      </c>
      <c r="H117" s="166">
        <f t="shared" si="10"/>
        <v>4.3765499999999999E-2</v>
      </c>
      <c r="I117" s="167"/>
      <c r="J117" s="167"/>
      <c r="K117" s="228">
        <v>4.3765499999999999E-2</v>
      </c>
      <c r="L117" s="167"/>
      <c r="M117" s="161"/>
      <c r="N117" s="168" t="s">
        <v>226</v>
      </c>
      <c r="O117" s="169" t="s">
        <v>239</v>
      </c>
      <c r="P117" s="169" t="s">
        <v>241</v>
      </c>
      <c r="Q117" s="169" t="s">
        <v>242</v>
      </c>
      <c r="R117" s="169" t="s">
        <v>243</v>
      </c>
      <c r="S117" s="168" t="s">
        <v>207</v>
      </c>
      <c r="T117" s="168" t="s">
        <v>353</v>
      </c>
    </row>
    <row r="118" spans="1:20" s="248" customFormat="1" ht="12" customHeight="1">
      <c r="A118" s="192"/>
      <c r="B118" s="192"/>
      <c r="C118" s="193" t="s">
        <v>177</v>
      </c>
      <c r="D118" s="194" t="str">
        <f t="shared" si="9"/>
        <v>15.3.7</v>
      </c>
      <c r="E118" s="195" t="s">
        <v>230</v>
      </c>
      <c r="F118" s="196" t="s">
        <v>312</v>
      </c>
      <c r="G118" s="196" t="s">
        <v>352</v>
      </c>
      <c r="H118" s="197">
        <f t="shared" si="10"/>
        <v>7.809E-3</v>
      </c>
      <c r="I118" s="191"/>
      <c r="J118" s="191"/>
      <c r="K118" s="228">
        <v>7.809E-3</v>
      </c>
      <c r="L118" s="203"/>
      <c r="M118" s="192"/>
      <c r="N118" s="198" t="s">
        <v>231</v>
      </c>
      <c r="O118" s="199" t="s">
        <v>230</v>
      </c>
      <c r="P118" s="199" t="s">
        <v>232</v>
      </c>
      <c r="Q118" s="199" t="s">
        <v>233</v>
      </c>
      <c r="R118" s="199" t="s">
        <v>234</v>
      </c>
      <c r="S118" s="198" t="s">
        <v>207</v>
      </c>
      <c r="T118" s="198" t="s">
        <v>353</v>
      </c>
    </row>
    <row r="119" spans="1:20" s="240" customFormat="1" ht="12" customHeight="1">
      <c r="C119" s="241" t="s">
        <v>177</v>
      </c>
      <c r="D119" s="242" t="str">
        <f t="shared" si="9"/>
        <v>15.3.8</v>
      </c>
      <c r="E119" s="243" t="s">
        <v>244</v>
      </c>
      <c r="F119" s="244" t="s">
        <v>312</v>
      </c>
      <c r="G119" s="244" t="s">
        <v>352</v>
      </c>
      <c r="H119" s="245">
        <f t="shared" si="10"/>
        <v>6.0000000000000001E-3</v>
      </c>
      <c r="I119" s="228"/>
      <c r="J119" s="228"/>
      <c r="K119" s="228"/>
      <c r="L119" s="228">
        <v>6.0000000000000001E-3</v>
      </c>
      <c r="N119" s="246" t="s">
        <v>236</v>
      </c>
      <c r="O119" s="247" t="s">
        <v>244</v>
      </c>
      <c r="P119" s="247" t="s">
        <v>246</v>
      </c>
      <c r="Q119" s="247" t="s">
        <v>247</v>
      </c>
      <c r="R119" s="247" t="s">
        <v>248</v>
      </c>
      <c r="S119" s="246" t="s">
        <v>207</v>
      </c>
      <c r="T119" s="246" t="s">
        <v>353</v>
      </c>
    </row>
    <row r="120" spans="1:20" ht="12" customHeight="1">
      <c r="C120" s="62"/>
      <c r="D120" s="122"/>
      <c r="E120" s="125" t="s">
        <v>172</v>
      </c>
      <c r="F120" s="123"/>
      <c r="G120" s="123"/>
      <c r="H120" s="121"/>
      <c r="I120" s="121"/>
      <c r="J120" s="121"/>
      <c r="K120" s="121"/>
      <c r="L120" s="124"/>
      <c r="N120" s="134"/>
      <c r="O120" s="134"/>
      <c r="P120" s="134"/>
      <c r="Q120" s="134"/>
      <c r="R120" s="134"/>
      <c r="S120" s="134"/>
      <c r="T120" s="139" t="s">
        <v>354</v>
      </c>
    </row>
    <row r="121" spans="1:20" ht="12" customHeight="1">
      <c r="C121" s="62"/>
      <c r="D121" s="119" t="s">
        <v>355</v>
      </c>
      <c r="E121" s="129" t="s">
        <v>290</v>
      </c>
      <c r="F121" s="120" t="s">
        <v>312</v>
      </c>
      <c r="G121" s="72" t="s">
        <v>356</v>
      </c>
      <c r="H121" s="61">
        <f t="shared" ref="H121:H129" si="11">SUM(I121:L121)</f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166</v>
      </c>
    </row>
    <row r="122" spans="1:20" ht="12" customHeight="1">
      <c r="C122" s="62"/>
      <c r="D122" s="73" t="s">
        <v>357</v>
      </c>
      <c r="E122" s="127" t="s">
        <v>292</v>
      </c>
      <c r="F122" s="128" t="s">
        <v>312</v>
      </c>
      <c r="G122" s="128" t="s">
        <v>358</v>
      </c>
      <c r="H122" s="61">
        <f t="shared" si="11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166</v>
      </c>
    </row>
    <row r="123" spans="1:20" ht="12" customHeight="1">
      <c r="C123" s="62"/>
      <c r="D123" s="73" t="s">
        <v>359</v>
      </c>
      <c r="E123" s="127" t="s">
        <v>294</v>
      </c>
      <c r="F123" s="128" t="s">
        <v>312</v>
      </c>
      <c r="G123" s="128" t="s">
        <v>360</v>
      </c>
      <c r="H123" s="61">
        <f t="shared" si="11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166</v>
      </c>
    </row>
    <row r="124" spans="1:20" ht="12" customHeight="1">
      <c r="C124" s="62"/>
      <c r="D124" s="73" t="s">
        <v>361</v>
      </c>
      <c r="E124" s="127" t="s">
        <v>296</v>
      </c>
      <c r="F124" s="128" t="s">
        <v>312</v>
      </c>
      <c r="G124" s="128" t="s">
        <v>362</v>
      </c>
      <c r="H124" s="61">
        <f t="shared" si="11"/>
        <v>0</v>
      </c>
      <c r="I124" s="71"/>
      <c r="J124" s="71"/>
      <c r="K124" s="71"/>
      <c r="L124" s="71"/>
      <c r="N124" s="134"/>
      <c r="O124" s="134"/>
      <c r="P124" s="134"/>
      <c r="Q124" s="134"/>
      <c r="R124" s="134"/>
      <c r="S124" s="134"/>
      <c r="T124" s="136" t="s">
        <v>166</v>
      </c>
    </row>
    <row r="125" spans="1:20" ht="12" customHeight="1">
      <c r="C125" s="62"/>
      <c r="D125" s="73" t="s">
        <v>363</v>
      </c>
      <c r="E125" s="127" t="s">
        <v>298</v>
      </c>
      <c r="F125" s="128" t="s">
        <v>312</v>
      </c>
      <c r="G125" s="128" t="s">
        <v>364</v>
      </c>
      <c r="H125" s="61">
        <f t="shared" si="11"/>
        <v>3.5850002000000001</v>
      </c>
      <c r="I125" s="71"/>
      <c r="J125" s="228">
        <v>0.25600000000000001</v>
      </c>
      <c r="K125" s="191">
        <v>1.4244532000000001</v>
      </c>
      <c r="L125" s="201">
        <v>1.904547</v>
      </c>
      <c r="N125" s="134"/>
      <c r="O125" s="134"/>
      <c r="P125" s="134"/>
      <c r="Q125" s="134"/>
      <c r="R125" s="134"/>
      <c r="S125" s="134"/>
      <c r="T125" s="136" t="s">
        <v>166</v>
      </c>
    </row>
    <row r="126" spans="1:20" ht="12" customHeight="1">
      <c r="C126" s="62"/>
      <c r="D126" s="119" t="s">
        <v>365</v>
      </c>
      <c r="E126" s="129" t="s">
        <v>366</v>
      </c>
      <c r="F126" s="120" t="s">
        <v>312</v>
      </c>
      <c r="G126" s="72" t="s">
        <v>367</v>
      </c>
      <c r="H126" s="61">
        <f t="shared" si="11"/>
        <v>0</v>
      </c>
      <c r="I126" s="71"/>
      <c r="J126" s="71"/>
      <c r="K126" s="71"/>
      <c r="L126" s="71"/>
      <c r="N126" s="134"/>
      <c r="O126" s="134"/>
      <c r="P126" s="134"/>
      <c r="Q126" s="134"/>
      <c r="R126" s="134"/>
      <c r="S126" s="134"/>
      <c r="T126" s="136" t="s">
        <v>166</v>
      </c>
    </row>
    <row r="127" spans="1:20" ht="12" customHeight="1">
      <c r="C127" s="62"/>
      <c r="D127" s="73" t="s">
        <v>368</v>
      </c>
      <c r="E127" s="127" t="s">
        <v>303</v>
      </c>
      <c r="F127" s="128" t="s">
        <v>312</v>
      </c>
      <c r="G127" s="128" t="s">
        <v>369</v>
      </c>
      <c r="H127" s="61">
        <f t="shared" si="11"/>
        <v>2.71428</v>
      </c>
      <c r="I127" s="71"/>
      <c r="J127" s="71">
        <v>0.19400000000000001</v>
      </c>
      <c r="K127" s="71">
        <v>1.078408</v>
      </c>
      <c r="L127" s="71">
        <v>1.441872</v>
      </c>
      <c r="N127" s="134"/>
      <c r="O127" s="134"/>
      <c r="P127" s="134"/>
      <c r="Q127" s="134"/>
      <c r="R127" s="134"/>
      <c r="S127" s="134"/>
      <c r="T127" s="136" t="s">
        <v>166</v>
      </c>
    </row>
    <row r="128" spans="1:20" ht="24" customHeight="1">
      <c r="C128" s="62"/>
      <c r="D128" s="73" t="s">
        <v>370</v>
      </c>
      <c r="E128" s="127" t="s">
        <v>305</v>
      </c>
      <c r="F128" s="128" t="s">
        <v>312</v>
      </c>
      <c r="G128" s="128" t="s">
        <v>371</v>
      </c>
      <c r="H128" s="61">
        <f t="shared" si="11"/>
        <v>0.87072020000000006</v>
      </c>
      <c r="I128" s="61">
        <f>I125-I127</f>
        <v>0</v>
      </c>
      <c r="J128" s="61">
        <f>J125-J127</f>
        <v>6.2E-2</v>
      </c>
      <c r="K128" s="61">
        <f>K125-K127</f>
        <v>0.34604520000000005</v>
      </c>
      <c r="L128" s="61">
        <f>L125-L127</f>
        <v>0.46267499999999995</v>
      </c>
      <c r="N128" s="134"/>
      <c r="O128" s="134"/>
      <c r="P128" s="134"/>
      <c r="Q128" s="134"/>
      <c r="R128" s="134"/>
      <c r="S128" s="134"/>
      <c r="T128" s="136" t="s">
        <v>166</v>
      </c>
    </row>
    <row r="129" spans="3:20" ht="12" customHeight="1">
      <c r="C129" s="62"/>
      <c r="D129" s="73" t="s">
        <v>372</v>
      </c>
      <c r="E129" s="127" t="s">
        <v>308</v>
      </c>
      <c r="F129" s="128" t="s">
        <v>312</v>
      </c>
      <c r="G129" s="128" t="s">
        <v>373</v>
      </c>
      <c r="H129" s="61">
        <f t="shared" si="11"/>
        <v>-1.3846000000028447E-4</v>
      </c>
      <c r="I129" s="61">
        <f>SUM(I73,I98,I103)-SUM(I104,I122:I125)</f>
        <v>0</v>
      </c>
      <c r="J129" s="61">
        <f>SUM(J73,J98,J103)-SUM(J104,J122:J125)</f>
        <v>3.5999999999991594E-4</v>
      </c>
      <c r="K129" s="61">
        <f>SUM(K73,K98,K103)-SUM(K104,K122:K125)</f>
        <v>-1.7491999999830199E-4</v>
      </c>
      <c r="L129" s="61">
        <f>SUM(L73,L98,L103)-SUM(L104,L122:L125)</f>
        <v>-3.2354000000189842E-4</v>
      </c>
      <c r="N129" s="134"/>
      <c r="O129" s="134"/>
      <c r="P129" s="134"/>
      <c r="Q129" s="134"/>
      <c r="R129" s="134"/>
      <c r="S129" s="134"/>
      <c r="T129" s="136" t="s">
        <v>166</v>
      </c>
    </row>
    <row r="130" spans="3:20" ht="18" customHeight="1">
      <c r="C130" s="62"/>
      <c r="D130" s="278" t="s">
        <v>374</v>
      </c>
      <c r="E130" s="279"/>
      <c r="F130" s="279"/>
      <c r="G130" s="144"/>
      <c r="H130" s="142"/>
      <c r="I130" s="142"/>
      <c r="J130" s="142"/>
      <c r="K130" s="142"/>
      <c r="L130" s="143"/>
      <c r="N130" s="134"/>
      <c r="O130" s="134"/>
      <c r="P130" s="134"/>
      <c r="Q130" s="134"/>
      <c r="R130" s="134"/>
      <c r="S130" s="134"/>
      <c r="T130" s="134"/>
    </row>
    <row r="131" spans="3:20" ht="12" customHeight="1">
      <c r="C131" s="62"/>
      <c r="D131" s="73" t="s">
        <v>375</v>
      </c>
      <c r="E131" s="127" t="s">
        <v>376</v>
      </c>
      <c r="F131" s="128" t="s">
        <v>312</v>
      </c>
      <c r="G131" s="128" t="s">
        <v>377</v>
      </c>
      <c r="H131" s="61">
        <f>SUM(I131:L131)</f>
        <v>14.547000000000001</v>
      </c>
      <c r="I131" s="203">
        <v>0</v>
      </c>
      <c r="J131" s="228">
        <v>1.611</v>
      </c>
      <c r="K131" s="71">
        <v>12.936</v>
      </c>
      <c r="L131" s="71">
        <v>0</v>
      </c>
      <c r="N131" s="134"/>
      <c r="O131" s="134"/>
      <c r="P131" s="134"/>
      <c r="Q131" s="134"/>
      <c r="R131" s="134"/>
      <c r="S131" s="134"/>
      <c r="T131" s="136" t="s">
        <v>166</v>
      </c>
    </row>
    <row r="132" spans="3:20" ht="12" customHeight="1">
      <c r="C132" s="62"/>
      <c r="D132" s="73" t="s">
        <v>378</v>
      </c>
      <c r="E132" s="127" t="s">
        <v>379</v>
      </c>
      <c r="F132" s="128" t="s">
        <v>312</v>
      </c>
      <c r="G132" s="128" t="s">
        <v>380</v>
      </c>
      <c r="H132" s="61">
        <f>SUM(I132:L132)</f>
        <v>68.031999999999996</v>
      </c>
      <c r="I132" s="71"/>
      <c r="J132" s="71"/>
      <c r="K132" s="201">
        <v>68.031999999999996</v>
      </c>
      <c r="L132" s="71"/>
      <c r="N132" s="134"/>
      <c r="O132" s="134"/>
      <c r="P132" s="134"/>
      <c r="Q132" s="134"/>
      <c r="R132" s="134"/>
      <c r="S132" s="134"/>
      <c r="T132" s="136" t="s">
        <v>166</v>
      </c>
    </row>
    <row r="133" spans="3:20" ht="12" customHeight="1">
      <c r="C133" s="62"/>
      <c r="D133" s="73" t="s">
        <v>381</v>
      </c>
      <c r="E133" s="127" t="s">
        <v>382</v>
      </c>
      <c r="F133" s="128" t="s">
        <v>312</v>
      </c>
      <c r="G133" s="128" t="s">
        <v>383</v>
      </c>
      <c r="H133" s="61">
        <f>SUM(I133:L133)</f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166</v>
      </c>
    </row>
    <row r="134" spans="3:20" ht="18" customHeight="1">
      <c r="C134" s="62"/>
      <c r="D134" s="278" t="s">
        <v>384</v>
      </c>
      <c r="E134" s="279"/>
      <c r="F134" s="279"/>
      <c r="G134" s="144"/>
      <c r="H134" s="142"/>
      <c r="I134" s="142"/>
      <c r="J134" s="142"/>
      <c r="K134" s="142"/>
      <c r="L134" s="143"/>
      <c r="N134" s="134"/>
      <c r="O134" s="134"/>
      <c r="P134" s="134"/>
      <c r="Q134" s="134"/>
      <c r="R134" s="134"/>
      <c r="S134" s="134"/>
      <c r="T134" s="134"/>
    </row>
    <row r="135" spans="3:20" ht="12" customHeight="1">
      <c r="C135" s="62"/>
      <c r="D135" s="73" t="s">
        <v>385</v>
      </c>
      <c r="E135" s="127" t="s">
        <v>386</v>
      </c>
      <c r="F135" s="128" t="s">
        <v>165</v>
      </c>
      <c r="G135" s="128" t="s">
        <v>387</v>
      </c>
      <c r="H135" s="61">
        <f t="shared" ref="H135:H166" si="12">SUM(I135:L135)</f>
        <v>0</v>
      </c>
      <c r="I135" s="61">
        <f>SUM(I136,I137)</f>
        <v>0</v>
      </c>
      <c r="J135" s="61">
        <f>SUM(J136,J137)</f>
        <v>0</v>
      </c>
      <c r="K135" s="61">
        <f>SUM(K136,K137)</f>
        <v>0</v>
      </c>
      <c r="L135" s="61">
        <f>SUM(L136,L137)</f>
        <v>0</v>
      </c>
      <c r="N135" s="134"/>
      <c r="O135" s="134"/>
      <c r="P135" s="134"/>
      <c r="Q135" s="134"/>
      <c r="R135" s="134"/>
      <c r="S135" s="134"/>
      <c r="T135" s="136" t="s">
        <v>166</v>
      </c>
    </row>
    <row r="136" spans="3:20" ht="12" customHeight="1">
      <c r="C136" s="62"/>
      <c r="D136" s="119" t="s">
        <v>388</v>
      </c>
      <c r="E136" s="129" t="s">
        <v>389</v>
      </c>
      <c r="F136" s="120" t="s">
        <v>165</v>
      </c>
      <c r="G136" s="72" t="s">
        <v>390</v>
      </c>
      <c r="H136" s="61">
        <f t="shared" si="12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166</v>
      </c>
    </row>
    <row r="137" spans="3:20" ht="12" customHeight="1">
      <c r="C137" s="62"/>
      <c r="D137" s="119" t="s">
        <v>391</v>
      </c>
      <c r="E137" s="129" t="s">
        <v>392</v>
      </c>
      <c r="F137" s="120" t="s">
        <v>165</v>
      </c>
      <c r="G137" s="72" t="s">
        <v>393</v>
      </c>
      <c r="H137" s="61">
        <f t="shared" si="12"/>
        <v>0</v>
      </c>
      <c r="I137" s="61">
        <f>I140</f>
        <v>0</v>
      </c>
      <c r="J137" s="61">
        <f>J140</f>
        <v>0</v>
      </c>
      <c r="K137" s="61">
        <f>K140</f>
        <v>0</v>
      </c>
      <c r="L137" s="61">
        <f>L140</f>
        <v>0</v>
      </c>
      <c r="N137" s="134"/>
      <c r="O137" s="134"/>
      <c r="P137" s="134"/>
      <c r="Q137" s="134"/>
      <c r="R137" s="134"/>
      <c r="S137" s="134"/>
      <c r="T137" s="136" t="s">
        <v>166</v>
      </c>
    </row>
    <row r="138" spans="3:20" ht="12" customHeight="1">
      <c r="C138" s="62"/>
      <c r="D138" s="119" t="s">
        <v>394</v>
      </c>
      <c r="E138" s="130" t="s">
        <v>395</v>
      </c>
      <c r="F138" s="120" t="s">
        <v>312</v>
      </c>
      <c r="G138" s="72" t="s">
        <v>396</v>
      </c>
      <c r="H138" s="61">
        <f t="shared" si="12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166</v>
      </c>
    </row>
    <row r="139" spans="3:20" ht="12" customHeight="1">
      <c r="C139" s="62"/>
      <c r="D139" s="119" t="s">
        <v>397</v>
      </c>
      <c r="E139" s="131" t="s">
        <v>398</v>
      </c>
      <c r="F139" s="120" t="s">
        <v>312</v>
      </c>
      <c r="G139" s="72" t="s">
        <v>399</v>
      </c>
      <c r="H139" s="61">
        <f t="shared" si="12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166</v>
      </c>
    </row>
    <row r="140" spans="3:20" ht="12" customHeight="1">
      <c r="C140" s="62"/>
      <c r="D140" s="119" t="s">
        <v>400</v>
      </c>
      <c r="E140" s="130" t="s">
        <v>401</v>
      </c>
      <c r="F140" s="120" t="s">
        <v>165</v>
      </c>
      <c r="G140" s="72" t="s">
        <v>402</v>
      </c>
      <c r="H140" s="61">
        <f t="shared" si="12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166</v>
      </c>
    </row>
    <row r="141" spans="3:20" ht="12" customHeight="1">
      <c r="C141" s="62"/>
      <c r="D141" s="73" t="s">
        <v>403</v>
      </c>
      <c r="E141" s="127" t="s">
        <v>404</v>
      </c>
      <c r="F141" s="128" t="s">
        <v>165</v>
      </c>
      <c r="G141" s="128" t="s">
        <v>405</v>
      </c>
      <c r="H141" s="61">
        <f t="shared" si="12"/>
        <v>546077.47900000005</v>
      </c>
      <c r="I141" s="61">
        <f>SUM(I142,I158)</f>
        <v>0</v>
      </c>
      <c r="J141" s="61">
        <f>SUM(J142,J158)</f>
        <v>0</v>
      </c>
      <c r="K141" s="61">
        <f>SUM(K142,K158)</f>
        <v>284325.10200000001</v>
      </c>
      <c r="L141" s="61">
        <f>SUM(L142,L158)</f>
        <v>261752.37700000001</v>
      </c>
      <c r="N141" s="134"/>
      <c r="O141" s="134"/>
      <c r="P141" s="134"/>
      <c r="Q141" s="134"/>
      <c r="R141" s="134"/>
      <c r="S141" s="134"/>
      <c r="T141" s="136" t="s">
        <v>166</v>
      </c>
    </row>
    <row r="142" spans="3:20" ht="12" customHeight="1">
      <c r="C142" s="62"/>
      <c r="D142" s="119" t="s">
        <v>406</v>
      </c>
      <c r="E142" s="129" t="s">
        <v>407</v>
      </c>
      <c r="F142" s="120" t="s">
        <v>165</v>
      </c>
      <c r="G142" s="72" t="s">
        <v>408</v>
      </c>
      <c r="H142" s="61">
        <f t="shared" si="12"/>
        <v>546077.47900000005</v>
      </c>
      <c r="I142" s="61">
        <f>SUM(I143:I144)</f>
        <v>0</v>
      </c>
      <c r="J142" s="61">
        <f>SUM(J143:J144)</f>
        <v>0</v>
      </c>
      <c r="K142" s="61">
        <f>SUM(K143:K144)</f>
        <v>284325.10200000001</v>
      </c>
      <c r="L142" s="61">
        <f>SUM(L143:L144)</f>
        <v>261752.37700000001</v>
      </c>
      <c r="N142" s="134"/>
      <c r="O142" s="134"/>
      <c r="P142" s="134"/>
      <c r="Q142" s="134"/>
      <c r="R142" s="134"/>
      <c r="S142" s="134"/>
      <c r="T142" s="136" t="s">
        <v>166</v>
      </c>
    </row>
    <row r="143" spans="3:20" ht="12" customHeight="1">
      <c r="C143" s="62"/>
      <c r="D143" s="119" t="s">
        <v>409</v>
      </c>
      <c r="E143" s="130" t="s">
        <v>410</v>
      </c>
      <c r="F143" s="120" t="s">
        <v>165</v>
      </c>
      <c r="G143" s="72" t="s">
        <v>411</v>
      </c>
      <c r="H143" s="61">
        <f t="shared" si="12"/>
        <v>546077.47900000005</v>
      </c>
      <c r="I143" s="71"/>
      <c r="J143" s="71"/>
      <c r="K143" s="228">
        <v>284325.10200000001</v>
      </c>
      <c r="L143" s="71">
        <v>261752.37700000001</v>
      </c>
      <c r="N143" s="134"/>
      <c r="O143" s="134"/>
      <c r="P143" s="134"/>
      <c r="Q143" s="134"/>
      <c r="R143" s="134"/>
      <c r="S143" s="134"/>
      <c r="T143" s="136" t="s">
        <v>166</v>
      </c>
    </row>
    <row r="144" spans="3:20" ht="12" customHeight="1">
      <c r="C144" s="62"/>
      <c r="D144" s="119" t="s">
        <v>412</v>
      </c>
      <c r="E144" s="130" t="s">
        <v>413</v>
      </c>
      <c r="F144" s="120" t="s">
        <v>165</v>
      </c>
      <c r="G144" s="72" t="s">
        <v>414</v>
      </c>
      <c r="H144" s="61">
        <f t="shared" si="12"/>
        <v>0</v>
      </c>
      <c r="I144" s="61">
        <f>SUM(I145,I148,I151,I154:I157)</f>
        <v>0</v>
      </c>
      <c r="J144" s="61">
        <f>SUM(J145,J148,J151,J154:J157)</f>
        <v>0</v>
      </c>
      <c r="K144" s="61">
        <f>SUM(K145,K148,K151,K154:K157)</f>
        <v>0</v>
      </c>
      <c r="L144" s="61">
        <f>SUM(L145,L148,L151,L154:L157)</f>
        <v>0</v>
      </c>
      <c r="N144" s="134"/>
      <c r="O144" s="134"/>
      <c r="P144" s="134"/>
      <c r="Q144" s="134"/>
      <c r="R144" s="134"/>
      <c r="S144" s="134"/>
      <c r="T144" s="136" t="s">
        <v>166</v>
      </c>
    </row>
    <row r="145" spans="3:20" ht="36" customHeight="1">
      <c r="C145" s="62"/>
      <c r="D145" s="119" t="s">
        <v>415</v>
      </c>
      <c r="E145" s="131" t="s">
        <v>416</v>
      </c>
      <c r="F145" s="120" t="s">
        <v>165</v>
      </c>
      <c r="G145" s="72" t="s">
        <v>417</v>
      </c>
      <c r="H145" s="61">
        <f t="shared" si="12"/>
        <v>0</v>
      </c>
      <c r="I145" s="61">
        <f>SUM(I146:I147)</f>
        <v>0</v>
      </c>
      <c r="J145" s="61">
        <f>SUM(J146:J147)</f>
        <v>0</v>
      </c>
      <c r="K145" s="61">
        <f>SUM(K146:K147)</f>
        <v>0</v>
      </c>
      <c r="L145" s="61">
        <f>SUM(L146:L147)</f>
        <v>0</v>
      </c>
      <c r="N145" s="134"/>
      <c r="O145" s="134"/>
      <c r="P145" s="134"/>
      <c r="Q145" s="134"/>
      <c r="R145" s="134"/>
      <c r="S145" s="134"/>
      <c r="T145" s="136" t="s">
        <v>166</v>
      </c>
    </row>
    <row r="146" spans="3:20" ht="12" customHeight="1">
      <c r="C146" s="62"/>
      <c r="D146" s="119" t="s">
        <v>418</v>
      </c>
      <c r="E146" s="132" t="s">
        <v>419</v>
      </c>
      <c r="F146" s="120" t="s">
        <v>165</v>
      </c>
      <c r="G146" s="72" t="s">
        <v>420</v>
      </c>
      <c r="H146" s="61">
        <f t="shared" si="12"/>
        <v>0</v>
      </c>
      <c r="I146" s="71"/>
      <c r="J146" s="71"/>
      <c r="K146" s="71"/>
      <c r="L146" s="71"/>
      <c r="N146" s="134"/>
      <c r="O146" s="134"/>
      <c r="P146" s="134"/>
      <c r="Q146" s="134"/>
      <c r="R146" s="134"/>
      <c r="S146" s="134"/>
      <c r="T146" s="136" t="s">
        <v>166</v>
      </c>
    </row>
    <row r="147" spans="3:20" ht="12" customHeight="1">
      <c r="C147" s="62"/>
      <c r="D147" s="119" t="s">
        <v>421</v>
      </c>
      <c r="E147" s="132" t="s">
        <v>422</v>
      </c>
      <c r="F147" s="120" t="s">
        <v>165</v>
      </c>
      <c r="G147" s="72" t="s">
        <v>423</v>
      </c>
      <c r="H147" s="61">
        <f t="shared" si="12"/>
        <v>0</v>
      </c>
      <c r="I147" s="71"/>
      <c r="J147" s="71"/>
      <c r="K147" s="71"/>
      <c r="L147" s="71"/>
      <c r="N147" s="134"/>
      <c r="O147" s="134"/>
      <c r="P147" s="134"/>
      <c r="Q147" s="134"/>
      <c r="R147" s="134"/>
      <c r="S147" s="134"/>
      <c r="T147" s="136" t="s">
        <v>166</v>
      </c>
    </row>
    <row r="148" spans="3:20" ht="36" customHeight="1">
      <c r="C148" s="62"/>
      <c r="D148" s="119" t="s">
        <v>424</v>
      </c>
      <c r="E148" s="131" t="s">
        <v>425</v>
      </c>
      <c r="F148" s="120" t="s">
        <v>165</v>
      </c>
      <c r="G148" s="72" t="s">
        <v>426</v>
      </c>
      <c r="H148" s="61">
        <f t="shared" si="12"/>
        <v>0</v>
      </c>
      <c r="I148" s="61">
        <f>SUM(I149:I150)</f>
        <v>0</v>
      </c>
      <c r="J148" s="61">
        <f>SUM(J149:J150)</f>
        <v>0</v>
      </c>
      <c r="K148" s="61">
        <f>SUM(K149:K150)</f>
        <v>0</v>
      </c>
      <c r="L148" s="61">
        <f>SUM(L149:L150)</f>
        <v>0</v>
      </c>
      <c r="N148" s="134"/>
      <c r="O148" s="134"/>
      <c r="P148" s="134"/>
      <c r="Q148" s="134"/>
      <c r="R148" s="134"/>
      <c r="S148" s="134"/>
      <c r="T148" s="136" t="s">
        <v>166</v>
      </c>
    </row>
    <row r="149" spans="3:20" ht="12" customHeight="1">
      <c r="C149" s="62"/>
      <c r="D149" s="119" t="s">
        <v>427</v>
      </c>
      <c r="E149" s="132" t="s">
        <v>419</v>
      </c>
      <c r="F149" s="120" t="s">
        <v>165</v>
      </c>
      <c r="G149" s="72" t="s">
        <v>428</v>
      </c>
      <c r="H149" s="61">
        <f t="shared" si="12"/>
        <v>0</v>
      </c>
      <c r="I149" s="71"/>
      <c r="J149" s="71"/>
      <c r="K149" s="71"/>
      <c r="L149" s="71"/>
      <c r="N149" s="134"/>
      <c r="O149" s="134"/>
      <c r="P149" s="134"/>
      <c r="Q149" s="134"/>
      <c r="R149" s="134"/>
      <c r="S149" s="134"/>
      <c r="T149" s="136" t="s">
        <v>166</v>
      </c>
    </row>
    <row r="150" spans="3:20" ht="12" customHeight="1">
      <c r="C150" s="62"/>
      <c r="D150" s="119" t="s">
        <v>429</v>
      </c>
      <c r="E150" s="132" t="s">
        <v>422</v>
      </c>
      <c r="F150" s="120" t="s">
        <v>165</v>
      </c>
      <c r="G150" s="72" t="s">
        <v>430</v>
      </c>
      <c r="H150" s="61">
        <f t="shared" si="12"/>
        <v>0</v>
      </c>
      <c r="I150" s="71"/>
      <c r="J150" s="71"/>
      <c r="K150" s="71"/>
      <c r="L150" s="71"/>
      <c r="N150" s="134"/>
      <c r="O150" s="134"/>
      <c r="P150" s="134"/>
      <c r="Q150" s="134"/>
      <c r="R150" s="134"/>
      <c r="S150" s="134"/>
      <c r="T150" s="136" t="s">
        <v>166</v>
      </c>
    </row>
    <row r="151" spans="3:20" ht="24" customHeight="1">
      <c r="C151" s="62"/>
      <c r="D151" s="119" t="s">
        <v>431</v>
      </c>
      <c r="E151" s="131" t="s">
        <v>432</v>
      </c>
      <c r="F151" s="120" t="s">
        <v>165</v>
      </c>
      <c r="G151" s="72" t="s">
        <v>433</v>
      </c>
      <c r="H151" s="61">
        <f t="shared" si="12"/>
        <v>0</v>
      </c>
      <c r="I151" s="61">
        <f>SUM(I152:I153)</f>
        <v>0</v>
      </c>
      <c r="J151" s="61">
        <f>SUM(J152:J153)</f>
        <v>0</v>
      </c>
      <c r="K151" s="61">
        <f>SUM(K152:K153)</f>
        <v>0</v>
      </c>
      <c r="L151" s="61">
        <f>SUM(L152:L153)</f>
        <v>0</v>
      </c>
      <c r="N151" s="134"/>
      <c r="O151" s="134"/>
      <c r="P151" s="134"/>
      <c r="Q151" s="134"/>
      <c r="R151" s="134"/>
      <c r="S151" s="134"/>
      <c r="T151" s="136" t="s">
        <v>166</v>
      </c>
    </row>
    <row r="152" spans="3:20" ht="12" customHeight="1">
      <c r="C152" s="62"/>
      <c r="D152" s="119" t="s">
        <v>434</v>
      </c>
      <c r="E152" s="132" t="s">
        <v>419</v>
      </c>
      <c r="F152" s="120" t="s">
        <v>165</v>
      </c>
      <c r="G152" s="72" t="s">
        <v>435</v>
      </c>
      <c r="H152" s="61">
        <f t="shared" si="12"/>
        <v>0</v>
      </c>
      <c r="I152" s="71"/>
      <c r="J152" s="71"/>
      <c r="K152" s="71"/>
      <c r="L152" s="71"/>
      <c r="N152" s="134"/>
      <c r="O152" s="134"/>
      <c r="P152" s="134"/>
      <c r="Q152" s="134"/>
      <c r="R152" s="134"/>
      <c r="S152" s="134"/>
      <c r="T152" s="136" t="s">
        <v>166</v>
      </c>
    </row>
    <row r="153" spans="3:20" ht="12" customHeight="1">
      <c r="C153" s="62"/>
      <c r="D153" s="119" t="s">
        <v>436</v>
      </c>
      <c r="E153" s="132" t="s">
        <v>422</v>
      </c>
      <c r="F153" s="120" t="s">
        <v>165</v>
      </c>
      <c r="G153" s="72" t="s">
        <v>437</v>
      </c>
      <c r="H153" s="61">
        <f t="shared" si="12"/>
        <v>0</v>
      </c>
      <c r="I153" s="71"/>
      <c r="J153" s="71"/>
      <c r="K153" s="71"/>
      <c r="L153" s="71"/>
      <c r="N153" s="134"/>
      <c r="O153" s="134"/>
      <c r="P153" s="134"/>
      <c r="Q153" s="134"/>
      <c r="R153" s="134"/>
      <c r="S153" s="134"/>
      <c r="T153" s="136" t="s">
        <v>166</v>
      </c>
    </row>
    <row r="154" spans="3:20" ht="12" customHeight="1">
      <c r="C154" s="62"/>
      <c r="D154" s="119" t="s">
        <v>438</v>
      </c>
      <c r="E154" s="131" t="s">
        <v>439</v>
      </c>
      <c r="F154" s="120" t="s">
        <v>165</v>
      </c>
      <c r="G154" s="72" t="s">
        <v>440</v>
      </c>
      <c r="H154" s="61">
        <f t="shared" si="12"/>
        <v>0</v>
      </c>
      <c r="I154" s="71"/>
      <c r="J154" s="71"/>
      <c r="K154" s="71"/>
      <c r="L154" s="71"/>
      <c r="N154" s="134"/>
      <c r="O154" s="134"/>
      <c r="P154" s="134"/>
      <c r="Q154" s="134"/>
      <c r="R154" s="134"/>
      <c r="S154" s="134"/>
      <c r="T154" s="136" t="s">
        <v>166</v>
      </c>
    </row>
    <row r="155" spans="3:20" ht="12" customHeight="1">
      <c r="C155" s="62"/>
      <c r="D155" s="119" t="s">
        <v>441</v>
      </c>
      <c r="E155" s="131" t="s">
        <v>442</v>
      </c>
      <c r="F155" s="120" t="s">
        <v>165</v>
      </c>
      <c r="G155" s="72" t="s">
        <v>443</v>
      </c>
      <c r="H155" s="61">
        <f t="shared" si="12"/>
        <v>0</v>
      </c>
      <c r="I155" s="71"/>
      <c r="J155" s="71"/>
      <c r="K155" s="71"/>
      <c r="L155" s="71"/>
      <c r="N155" s="134"/>
      <c r="O155" s="134"/>
      <c r="P155" s="134"/>
      <c r="Q155" s="134"/>
      <c r="R155" s="134"/>
      <c r="S155" s="134"/>
      <c r="T155" s="136" t="s">
        <v>166</v>
      </c>
    </row>
    <row r="156" spans="3:20" ht="36" customHeight="1">
      <c r="C156" s="62"/>
      <c r="D156" s="119" t="s">
        <v>444</v>
      </c>
      <c r="E156" s="131" t="s">
        <v>445</v>
      </c>
      <c r="F156" s="120" t="s">
        <v>165</v>
      </c>
      <c r="G156" s="72" t="s">
        <v>446</v>
      </c>
      <c r="H156" s="61">
        <f t="shared" si="12"/>
        <v>0</v>
      </c>
      <c r="I156" s="71"/>
      <c r="J156" s="71"/>
      <c r="K156" s="71"/>
      <c r="L156" s="71"/>
      <c r="N156" s="134"/>
      <c r="O156" s="134"/>
      <c r="P156" s="134"/>
      <c r="Q156" s="134"/>
      <c r="R156" s="134"/>
      <c r="S156" s="134"/>
      <c r="T156" s="136" t="s">
        <v>166</v>
      </c>
    </row>
    <row r="157" spans="3:20" ht="24" customHeight="1">
      <c r="C157" s="62"/>
      <c r="D157" s="119" t="s">
        <v>447</v>
      </c>
      <c r="E157" s="131" t="s">
        <v>448</v>
      </c>
      <c r="F157" s="120" t="s">
        <v>165</v>
      </c>
      <c r="G157" s="72" t="s">
        <v>449</v>
      </c>
      <c r="H157" s="61">
        <f t="shared" si="12"/>
        <v>0</v>
      </c>
      <c r="I157" s="71"/>
      <c r="J157" s="71"/>
      <c r="K157" s="71"/>
      <c r="L157" s="71"/>
      <c r="N157" s="134"/>
      <c r="O157" s="134"/>
      <c r="P157" s="134"/>
      <c r="Q157" s="134"/>
      <c r="R157" s="134"/>
      <c r="S157" s="134"/>
      <c r="T157" s="136" t="s">
        <v>166</v>
      </c>
    </row>
    <row r="158" spans="3:20" ht="12" customHeight="1">
      <c r="C158" s="62"/>
      <c r="D158" s="119" t="s">
        <v>450</v>
      </c>
      <c r="E158" s="129" t="s">
        <v>451</v>
      </c>
      <c r="F158" s="120" t="s">
        <v>165</v>
      </c>
      <c r="G158" s="72" t="s">
        <v>452</v>
      </c>
      <c r="H158" s="61">
        <f t="shared" si="12"/>
        <v>0</v>
      </c>
      <c r="I158" s="61">
        <f>I161</f>
        <v>0</v>
      </c>
      <c r="J158" s="61">
        <f>J161</f>
        <v>0</v>
      </c>
      <c r="K158" s="61">
        <f>K161</f>
        <v>0</v>
      </c>
      <c r="L158" s="61">
        <f>L161</f>
        <v>0</v>
      </c>
      <c r="N158" s="134"/>
      <c r="O158" s="134"/>
      <c r="P158" s="134"/>
      <c r="Q158" s="134"/>
      <c r="R158" s="134"/>
      <c r="S158" s="134"/>
      <c r="T158" s="136" t="s">
        <v>166</v>
      </c>
    </row>
    <row r="159" spans="3:20" ht="12" customHeight="1">
      <c r="C159" s="62"/>
      <c r="D159" s="119" t="s">
        <v>453</v>
      </c>
      <c r="E159" s="130" t="s">
        <v>395</v>
      </c>
      <c r="F159" s="120" t="s">
        <v>312</v>
      </c>
      <c r="G159" s="72" t="s">
        <v>454</v>
      </c>
      <c r="H159" s="61">
        <f t="shared" si="12"/>
        <v>0</v>
      </c>
      <c r="I159" s="71"/>
      <c r="J159" s="71"/>
      <c r="K159" s="71"/>
      <c r="L159" s="71"/>
      <c r="N159" s="134"/>
      <c r="O159" s="134"/>
      <c r="P159" s="134"/>
      <c r="Q159" s="134"/>
      <c r="R159" s="134"/>
      <c r="S159" s="134"/>
      <c r="T159" s="136" t="s">
        <v>166</v>
      </c>
    </row>
    <row r="160" spans="3:20" ht="12" customHeight="1">
      <c r="C160" s="62"/>
      <c r="D160" s="119" t="s">
        <v>455</v>
      </c>
      <c r="E160" s="131" t="s">
        <v>398</v>
      </c>
      <c r="F160" s="120" t="s">
        <v>312</v>
      </c>
      <c r="G160" s="72" t="s">
        <v>456</v>
      </c>
      <c r="H160" s="61">
        <f t="shared" si="12"/>
        <v>0</v>
      </c>
      <c r="I160" s="71"/>
      <c r="J160" s="71"/>
      <c r="K160" s="71"/>
      <c r="L160" s="71"/>
      <c r="N160" s="134"/>
      <c r="O160" s="134"/>
      <c r="P160" s="134"/>
      <c r="Q160" s="134"/>
      <c r="R160" s="134"/>
      <c r="S160" s="134"/>
      <c r="T160" s="136" t="s">
        <v>166</v>
      </c>
    </row>
    <row r="161" spans="3:20" ht="12" customHeight="1">
      <c r="C161" s="62"/>
      <c r="D161" s="119" t="s">
        <v>457</v>
      </c>
      <c r="E161" s="130" t="s">
        <v>401</v>
      </c>
      <c r="F161" s="120" t="s">
        <v>165</v>
      </c>
      <c r="G161" s="72" t="s">
        <v>458</v>
      </c>
      <c r="H161" s="61">
        <f t="shared" si="12"/>
        <v>0</v>
      </c>
      <c r="I161" s="71"/>
      <c r="J161" s="71"/>
      <c r="K161" s="71"/>
      <c r="L161" s="71"/>
      <c r="N161" s="134"/>
      <c r="O161" s="134"/>
      <c r="P161" s="134"/>
      <c r="Q161" s="134"/>
      <c r="R161" s="134"/>
      <c r="S161" s="134"/>
      <c r="T161" s="136" t="s">
        <v>166</v>
      </c>
    </row>
    <row r="162" spans="3:20" ht="12" customHeight="1">
      <c r="C162" s="62"/>
      <c r="D162" s="73" t="s">
        <v>459</v>
      </c>
      <c r="E162" s="127" t="s">
        <v>460</v>
      </c>
      <c r="F162" s="128" t="s">
        <v>165</v>
      </c>
      <c r="G162" s="128" t="s">
        <v>461</v>
      </c>
      <c r="H162" s="61">
        <f t="shared" si="12"/>
        <v>0</v>
      </c>
      <c r="I162" s="61">
        <f>SUM(I163,I164)</f>
        <v>0</v>
      </c>
      <c r="J162" s="61">
        <f>SUM(J163,J164)</f>
        <v>0</v>
      </c>
      <c r="K162" s="61">
        <f>SUM(K163,K164)</f>
        <v>0</v>
      </c>
      <c r="L162" s="61">
        <f>SUM(L163,L164)</f>
        <v>0</v>
      </c>
      <c r="N162" s="134"/>
      <c r="O162" s="134"/>
      <c r="P162" s="134"/>
      <c r="Q162" s="134"/>
      <c r="R162" s="134"/>
      <c r="S162" s="134"/>
      <c r="T162" s="136" t="s">
        <v>166</v>
      </c>
    </row>
    <row r="163" spans="3:20" ht="12" customHeight="1">
      <c r="C163" s="62"/>
      <c r="D163" s="119" t="s">
        <v>462</v>
      </c>
      <c r="E163" s="129" t="s">
        <v>389</v>
      </c>
      <c r="F163" s="120" t="s">
        <v>165</v>
      </c>
      <c r="G163" s="72" t="s">
        <v>463</v>
      </c>
      <c r="H163" s="61">
        <f t="shared" si="12"/>
        <v>0</v>
      </c>
      <c r="I163" s="71"/>
      <c r="J163" s="71"/>
      <c r="K163" s="71"/>
      <c r="L163" s="71"/>
      <c r="N163" s="134"/>
      <c r="O163" s="134"/>
      <c r="P163" s="134"/>
      <c r="Q163" s="134"/>
      <c r="R163" s="134"/>
      <c r="S163" s="134"/>
      <c r="T163" s="136" t="s">
        <v>166</v>
      </c>
    </row>
    <row r="164" spans="3:20" ht="12" customHeight="1">
      <c r="C164" s="62"/>
      <c r="D164" s="119" t="s">
        <v>464</v>
      </c>
      <c r="E164" s="129" t="s">
        <v>392</v>
      </c>
      <c r="F164" s="120" t="s">
        <v>165</v>
      </c>
      <c r="G164" s="72" t="s">
        <v>465</v>
      </c>
      <c r="H164" s="61">
        <f t="shared" si="12"/>
        <v>0</v>
      </c>
      <c r="I164" s="61">
        <f>I166</f>
        <v>0</v>
      </c>
      <c r="J164" s="61">
        <f>J166</f>
        <v>0</v>
      </c>
      <c r="K164" s="61">
        <f>K166</f>
        <v>0</v>
      </c>
      <c r="L164" s="61">
        <f>L166</f>
        <v>0</v>
      </c>
      <c r="N164" s="134"/>
      <c r="O164" s="134"/>
      <c r="P164" s="134"/>
      <c r="Q164" s="134"/>
      <c r="R164" s="134"/>
      <c r="S164" s="134"/>
      <c r="T164" s="136" t="s">
        <v>166</v>
      </c>
    </row>
    <row r="165" spans="3:20" ht="12" customHeight="1">
      <c r="C165" s="62"/>
      <c r="D165" s="119" t="s">
        <v>466</v>
      </c>
      <c r="E165" s="130" t="s">
        <v>467</v>
      </c>
      <c r="F165" s="120" t="s">
        <v>312</v>
      </c>
      <c r="G165" s="72" t="s">
        <v>468</v>
      </c>
      <c r="H165" s="61">
        <f t="shared" si="12"/>
        <v>0</v>
      </c>
      <c r="I165" s="71"/>
      <c r="J165" s="71"/>
      <c r="K165" s="71"/>
      <c r="L165" s="71"/>
      <c r="N165" s="134"/>
      <c r="O165" s="134"/>
      <c r="P165" s="134"/>
      <c r="Q165" s="134"/>
      <c r="R165" s="134"/>
      <c r="S165" s="134"/>
      <c r="T165" s="136" t="s">
        <v>166</v>
      </c>
    </row>
    <row r="166" spans="3:20" ht="12" customHeight="1">
      <c r="C166" s="62"/>
      <c r="D166" s="119" t="s">
        <v>469</v>
      </c>
      <c r="E166" s="130" t="s">
        <v>401</v>
      </c>
      <c r="F166" s="120" t="s">
        <v>165</v>
      </c>
      <c r="G166" s="72" t="s">
        <v>470</v>
      </c>
      <c r="H166" s="61">
        <f t="shared" si="12"/>
        <v>0</v>
      </c>
      <c r="I166" s="71"/>
      <c r="J166" s="71"/>
      <c r="K166" s="71"/>
      <c r="L166" s="71"/>
      <c r="N166" s="134"/>
      <c r="O166" s="134"/>
      <c r="P166" s="134"/>
      <c r="Q166" s="134"/>
      <c r="R166" s="134"/>
      <c r="S166" s="134"/>
      <c r="T166" s="136" t="s">
        <v>166</v>
      </c>
    </row>
    <row r="167" spans="3:20" ht="18" customHeight="1">
      <c r="C167" s="62"/>
      <c r="D167" s="278" t="s">
        <v>471</v>
      </c>
      <c r="E167" s="279"/>
      <c r="F167" s="279"/>
      <c r="G167" s="144"/>
      <c r="H167" s="142"/>
      <c r="I167" s="142"/>
      <c r="J167" s="142"/>
      <c r="K167" s="142"/>
      <c r="L167" s="143"/>
      <c r="N167" s="134"/>
      <c r="O167" s="134"/>
      <c r="P167" s="134"/>
      <c r="Q167" s="134"/>
      <c r="R167" s="134"/>
      <c r="S167" s="134"/>
      <c r="T167" s="134"/>
    </row>
    <row r="168" spans="3:20" ht="24" customHeight="1">
      <c r="C168" s="62"/>
      <c r="D168" s="73" t="s">
        <v>472</v>
      </c>
      <c r="E168" s="127" t="s">
        <v>473</v>
      </c>
      <c r="F168" s="128" t="s">
        <v>474</v>
      </c>
      <c r="G168" s="128" t="s">
        <v>475</v>
      </c>
      <c r="H168" s="61">
        <f t="shared" ref="H168:H188" si="13">SUM(I168:L168)</f>
        <v>0</v>
      </c>
      <c r="I168" s="61">
        <f>SUM(I169:I170)</f>
        <v>0</v>
      </c>
      <c r="J168" s="61">
        <f>SUM(J169:J170)</f>
        <v>0</v>
      </c>
      <c r="K168" s="61">
        <f>SUM(K169:K170)</f>
        <v>0</v>
      </c>
      <c r="L168" s="61">
        <f>SUM(L169:L170)</f>
        <v>0</v>
      </c>
      <c r="N168" s="134"/>
      <c r="O168" s="134"/>
      <c r="P168" s="134"/>
      <c r="Q168" s="134"/>
      <c r="R168" s="134"/>
      <c r="S168" s="134"/>
      <c r="T168" s="136" t="s">
        <v>166</v>
      </c>
    </row>
    <row r="169" spans="3:20" ht="12" customHeight="1">
      <c r="C169" s="62"/>
      <c r="D169" s="119" t="s">
        <v>476</v>
      </c>
      <c r="E169" s="129" t="s">
        <v>389</v>
      </c>
      <c r="F169" s="120" t="s">
        <v>474</v>
      </c>
      <c r="G169" s="72" t="s">
        <v>477</v>
      </c>
      <c r="H169" s="61">
        <f t="shared" si="13"/>
        <v>0</v>
      </c>
      <c r="I169" s="71"/>
      <c r="J169" s="71"/>
      <c r="K169" s="71"/>
      <c r="L169" s="71"/>
      <c r="N169" s="134"/>
      <c r="O169" s="134"/>
      <c r="P169" s="134"/>
      <c r="Q169" s="134"/>
      <c r="R169" s="134"/>
      <c r="S169" s="134"/>
      <c r="T169" s="136" t="s">
        <v>166</v>
      </c>
    </row>
    <row r="170" spans="3:20" ht="12" customHeight="1">
      <c r="C170" s="62"/>
      <c r="D170" s="119" t="s">
        <v>478</v>
      </c>
      <c r="E170" s="129" t="s">
        <v>392</v>
      </c>
      <c r="F170" s="120" t="s">
        <v>474</v>
      </c>
      <c r="G170" s="72" t="s">
        <v>479</v>
      </c>
      <c r="H170" s="61">
        <f t="shared" si="13"/>
        <v>0</v>
      </c>
      <c r="I170" s="61">
        <f>SUM(I171,I173)</f>
        <v>0</v>
      </c>
      <c r="J170" s="61">
        <f>SUM(J171,J173)</f>
        <v>0</v>
      </c>
      <c r="K170" s="61">
        <f>SUM(K171,K173)</f>
        <v>0</v>
      </c>
      <c r="L170" s="61">
        <f>SUM(L171,L173)</f>
        <v>0</v>
      </c>
      <c r="N170" s="134"/>
      <c r="O170" s="134"/>
      <c r="P170" s="134"/>
      <c r="Q170" s="134"/>
      <c r="R170" s="134"/>
      <c r="S170" s="134"/>
      <c r="T170" s="136" t="s">
        <v>166</v>
      </c>
    </row>
    <row r="171" spans="3:20" ht="12" customHeight="1">
      <c r="C171" s="62"/>
      <c r="D171" s="119" t="s">
        <v>480</v>
      </c>
      <c r="E171" s="130" t="s">
        <v>395</v>
      </c>
      <c r="F171" s="120" t="s">
        <v>474</v>
      </c>
      <c r="G171" s="72" t="s">
        <v>481</v>
      </c>
      <c r="H171" s="61">
        <f t="shared" si="13"/>
        <v>0</v>
      </c>
      <c r="I171" s="71"/>
      <c r="J171" s="71"/>
      <c r="K171" s="71"/>
      <c r="L171" s="71"/>
      <c r="N171" s="134"/>
      <c r="O171" s="134"/>
      <c r="P171" s="134"/>
      <c r="Q171" s="134"/>
      <c r="R171" s="134"/>
      <c r="S171" s="134"/>
      <c r="T171" s="136" t="s">
        <v>166</v>
      </c>
    </row>
    <row r="172" spans="3:20" ht="12" customHeight="1">
      <c r="C172" s="62"/>
      <c r="D172" s="119" t="s">
        <v>482</v>
      </c>
      <c r="E172" s="131" t="s">
        <v>483</v>
      </c>
      <c r="F172" s="120" t="s">
        <v>474</v>
      </c>
      <c r="G172" s="72" t="s">
        <v>484</v>
      </c>
      <c r="H172" s="61">
        <f t="shared" si="13"/>
        <v>0</v>
      </c>
      <c r="I172" s="71"/>
      <c r="J172" s="71"/>
      <c r="K172" s="71"/>
      <c r="L172" s="71"/>
      <c r="N172" s="134"/>
      <c r="O172" s="134"/>
      <c r="P172" s="134"/>
      <c r="Q172" s="134"/>
      <c r="R172" s="134"/>
      <c r="S172" s="134"/>
      <c r="T172" s="136" t="s">
        <v>166</v>
      </c>
    </row>
    <row r="173" spans="3:20" ht="12" customHeight="1">
      <c r="C173" s="62"/>
      <c r="D173" s="119" t="s">
        <v>485</v>
      </c>
      <c r="E173" s="130" t="s">
        <v>401</v>
      </c>
      <c r="F173" s="120" t="s">
        <v>474</v>
      </c>
      <c r="G173" s="72" t="s">
        <v>486</v>
      </c>
      <c r="H173" s="61">
        <f t="shared" si="13"/>
        <v>0</v>
      </c>
      <c r="I173" s="71"/>
      <c r="J173" s="71"/>
      <c r="K173" s="71"/>
      <c r="L173" s="71"/>
      <c r="N173" s="134"/>
      <c r="O173" s="134"/>
      <c r="P173" s="134"/>
      <c r="Q173" s="134"/>
      <c r="R173" s="134"/>
      <c r="S173" s="134"/>
      <c r="T173" s="136" t="s">
        <v>166</v>
      </c>
    </row>
    <row r="174" spans="3:20" ht="12" customHeight="1">
      <c r="C174" s="62"/>
      <c r="D174" s="73" t="s">
        <v>487</v>
      </c>
      <c r="E174" s="127" t="s">
        <v>488</v>
      </c>
      <c r="F174" s="128" t="s">
        <v>474</v>
      </c>
      <c r="G174" s="128" t="s">
        <v>489</v>
      </c>
      <c r="H174" s="61">
        <f t="shared" si="13"/>
        <v>0</v>
      </c>
      <c r="I174" s="61">
        <f>SUM(I175,I180)</f>
        <v>0</v>
      </c>
      <c r="J174" s="61">
        <f>SUM(J175,J180)</f>
        <v>0</v>
      </c>
      <c r="K174" s="61">
        <f>SUM(K175,K180)</f>
        <v>0</v>
      </c>
      <c r="L174" s="61">
        <f>SUM(L175,L180)</f>
        <v>0</v>
      </c>
      <c r="N174" s="134"/>
      <c r="O174" s="134"/>
      <c r="P174" s="134"/>
      <c r="Q174" s="134"/>
      <c r="R174" s="134"/>
      <c r="S174" s="134"/>
      <c r="T174" s="136" t="s">
        <v>166</v>
      </c>
    </row>
    <row r="175" spans="3:20" ht="12" customHeight="1">
      <c r="C175" s="62"/>
      <c r="D175" s="119" t="s">
        <v>490</v>
      </c>
      <c r="E175" s="129" t="s">
        <v>389</v>
      </c>
      <c r="F175" s="120" t="s">
        <v>474</v>
      </c>
      <c r="G175" s="72" t="s">
        <v>491</v>
      </c>
      <c r="H175" s="61">
        <f t="shared" si="13"/>
        <v>0</v>
      </c>
      <c r="I175" s="61">
        <f>SUM(I176:I177)</f>
        <v>0</v>
      </c>
      <c r="J175" s="61">
        <f>SUM(J176:J177)</f>
        <v>0</v>
      </c>
      <c r="K175" s="61">
        <f>SUM(K176:K177)</f>
        <v>0</v>
      </c>
      <c r="L175" s="61">
        <f>SUM(L176:L177)</f>
        <v>0</v>
      </c>
      <c r="N175" s="134"/>
      <c r="O175" s="134"/>
      <c r="P175" s="134"/>
      <c r="Q175" s="134"/>
      <c r="R175" s="134"/>
      <c r="S175" s="134"/>
      <c r="T175" s="136" t="s">
        <v>166</v>
      </c>
    </row>
    <row r="176" spans="3:20" ht="12" customHeight="1">
      <c r="C176" s="62"/>
      <c r="D176" s="119" t="s">
        <v>492</v>
      </c>
      <c r="E176" s="130" t="s">
        <v>410</v>
      </c>
      <c r="F176" s="120" t="s">
        <v>474</v>
      </c>
      <c r="G176" s="72" t="s">
        <v>493</v>
      </c>
      <c r="H176" s="61">
        <f t="shared" si="13"/>
        <v>0</v>
      </c>
      <c r="I176" s="71"/>
      <c r="J176" s="71"/>
      <c r="K176" s="71"/>
      <c r="L176" s="71"/>
      <c r="N176" s="134"/>
      <c r="O176" s="134"/>
      <c r="P176" s="134"/>
      <c r="Q176" s="134"/>
      <c r="R176" s="134"/>
      <c r="S176" s="134"/>
      <c r="T176" s="136" t="s">
        <v>166</v>
      </c>
    </row>
    <row r="177" spans="3:20" ht="12" customHeight="1">
      <c r="C177" s="62"/>
      <c r="D177" s="119" t="s">
        <v>494</v>
      </c>
      <c r="E177" s="130" t="s">
        <v>413</v>
      </c>
      <c r="F177" s="120" t="s">
        <v>474</v>
      </c>
      <c r="G177" s="72" t="s">
        <v>495</v>
      </c>
      <c r="H177" s="61">
        <f t="shared" si="13"/>
        <v>0</v>
      </c>
      <c r="I177" s="61">
        <f>SUM(I178:I179)</f>
        <v>0</v>
      </c>
      <c r="J177" s="61">
        <f>SUM(J178:J179)</f>
        <v>0</v>
      </c>
      <c r="K177" s="61">
        <f>SUM(K178:K179)</f>
        <v>0</v>
      </c>
      <c r="L177" s="61">
        <f>SUM(L178:L179)</f>
        <v>0</v>
      </c>
      <c r="N177" s="134"/>
      <c r="O177" s="134"/>
      <c r="P177" s="134"/>
      <c r="Q177" s="134"/>
      <c r="R177" s="134"/>
      <c r="S177" s="134"/>
      <c r="T177" s="136" t="s">
        <v>166</v>
      </c>
    </row>
    <row r="178" spans="3:20" ht="12" customHeight="1">
      <c r="C178" s="62"/>
      <c r="D178" s="119" t="s">
        <v>496</v>
      </c>
      <c r="E178" s="131" t="s">
        <v>419</v>
      </c>
      <c r="F178" s="120" t="s">
        <v>474</v>
      </c>
      <c r="G178" s="72" t="s">
        <v>497</v>
      </c>
      <c r="H178" s="61">
        <f t="shared" si="13"/>
        <v>0</v>
      </c>
      <c r="I178" s="71"/>
      <c r="J178" s="71"/>
      <c r="K178" s="71"/>
      <c r="L178" s="71"/>
      <c r="N178" s="134"/>
      <c r="O178" s="134"/>
      <c r="P178" s="134"/>
      <c r="Q178" s="134"/>
      <c r="R178" s="134"/>
      <c r="S178" s="134"/>
      <c r="T178" s="136" t="s">
        <v>166</v>
      </c>
    </row>
    <row r="179" spans="3:20" ht="12" customHeight="1">
      <c r="C179" s="62"/>
      <c r="D179" s="119" t="s">
        <v>498</v>
      </c>
      <c r="E179" s="131" t="s">
        <v>499</v>
      </c>
      <c r="F179" s="120" t="s">
        <v>474</v>
      </c>
      <c r="G179" s="72" t="s">
        <v>500</v>
      </c>
      <c r="H179" s="61">
        <f t="shared" si="13"/>
        <v>0</v>
      </c>
      <c r="I179" s="71"/>
      <c r="J179" s="71"/>
      <c r="K179" s="71"/>
      <c r="L179" s="71"/>
      <c r="N179" s="134"/>
      <c r="O179" s="134"/>
      <c r="P179" s="134"/>
      <c r="Q179" s="134"/>
      <c r="R179" s="134"/>
      <c r="S179" s="134"/>
      <c r="T179" s="136" t="s">
        <v>166</v>
      </c>
    </row>
    <row r="180" spans="3:20" ht="12" customHeight="1">
      <c r="C180" s="62"/>
      <c r="D180" s="119" t="s">
        <v>501</v>
      </c>
      <c r="E180" s="129" t="s">
        <v>451</v>
      </c>
      <c r="F180" s="120" t="s">
        <v>474</v>
      </c>
      <c r="G180" s="72" t="s">
        <v>502</v>
      </c>
      <c r="H180" s="61">
        <f t="shared" si="13"/>
        <v>0</v>
      </c>
      <c r="I180" s="61">
        <f>SUM(I181,I183)</f>
        <v>0</v>
      </c>
      <c r="J180" s="61">
        <f>SUM(J181,J183)</f>
        <v>0</v>
      </c>
      <c r="K180" s="61">
        <f>SUM(K181,K183)</f>
        <v>0</v>
      </c>
      <c r="L180" s="61">
        <f>SUM(L181,L183)</f>
        <v>0</v>
      </c>
      <c r="N180" s="134"/>
      <c r="O180" s="134"/>
      <c r="P180" s="134"/>
      <c r="Q180" s="134"/>
      <c r="R180" s="134"/>
      <c r="S180" s="134"/>
      <c r="T180" s="136" t="s">
        <v>166</v>
      </c>
    </row>
    <row r="181" spans="3:20" ht="12" customHeight="1">
      <c r="C181" s="62"/>
      <c r="D181" s="119" t="s">
        <v>503</v>
      </c>
      <c r="E181" s="130" t="s">
        <v>395</v>
      </c>
      <c r="F181" s="120" t="s">
        <v>474</v>
      </c>
      <c r="G181" s="72" t="s">
        <v>504</v>
      </c>
      <c r="H181" s="61">
        <f t="shared" si="13"/>
        <v>0</v>
      </c>
      <c r="I181" s="71"/>
      <c r="J181" s="71"/>
      <c r="K181" s="71"/>
      <c r="L181" s="71"/>
      <c r="N181" s="134"/>
      <c r="O181" s="134"/>
      <c r="P181" s="134"/>
      <c r="Q181" s="134"/>
      <c r="R181" s="134"/>
      <c r="S181" s="134"/>
      <c r="T181" s="136" t="s">
        <v>166</v>
      </c>
    </row>
    <row r="182" spans="3:20" ht="12" customHeight="1">
      <c r="C182" s="62"/>
      <c r="D182" s="119" t="s">
        <v>505</v>
      </c>
      <c r="E182" s="131" t="s">
        <v>483</v>
      </c>
      <c r="F182" s="120" t="s">
        <v>474</v>
      </c>
      <c r="G182" s="72" t="s">
        <v>506</v>
      </c>
      <c r="H182" s="61">
        <f t="shared" si="13"/>
        <v>0</v>
      </c>
      <c r="I182" s="71"/>
      <c r="J182" s="71"/>
      <c r="K182" s="71"/>
      <c r="L182" s="71"/>
      <c r="N182" s="134"/>
      <c r="O182" s="134"/>
      <c r="P182" s="134"/>
      <c r="Q182" s="134"/>
      <c r="R182" s="134"/>
      <c r="S182" s="134"/>
      <c r="T182" s="136" t="s">
        <v>166</v>
      </c>
    </row>
    <row r="183" spans="3:20" ht="12" customHeight="1">
      <c r="C183" s="62"/>
      <c r="D183" s="119" t="s">
        <v>507</v>
      </c>
      <c r="E183" s="130" t="s">
        <v>401</v>
      </c>
      <c r="F183" s="120" t="s">
        <v>474</v>
      </c>
      <c r="G183" s="72" t="s">
        <v>508</v>
      </c>
      <c r="H183" s="61">
        <f t="shared" si="13"/>
        <v>0</v>
      </c>
      <c r="I183" s="71"/>
      <c r="J183" s="71"/>
      <c r="K183" s="71"/>
      <c r="L183" s="71"/>
      <c r="N183" s="134"/>
      <c r="O183" s="134"/>
      <c r="P183" s="134"/>
      <c r="Q183" s="134"/>
      <c r="R183" s="134"/>
      <c r="S183" s="134"/>
      <c r="T183" s="136" t="s">
        <v>166</v>
      </c>
    </row>
    <row r="184" spans="3:20" ht="12" customHeight="1">
      <c r="C184" s="62"/>
      <c r="D184" s="73" t="s">
        <v>509</v>
      </c>
      <c r="E184" s="127" t="s">
        <v>510</v>
      </c>
      <c r="F184" s="128" t="s">
        <v>474</v>
      </c>
      <c r="G184" s="128" t="s">
        <v>511</v>
      </c>
      <c r="H184" s="61">
        <f t="shared" si="13"/>
        <v>817831.14399999985</v>
      </c>
      <c r="I184" s="61">
        <f>SUM(I185:I186)</f>
        <v>0</v>
      </c>
      <c r="J184" s="61">
        <f>SUM(J185:J186)</f>
        <v>94741.021000000008</v>
      </c>
      <c r="K184" s="61">
        <f>SUM(K185:K186)</f>
        <v>839674.81499999994</v>
      </c>
      <c r="L184" s="61">
        <f>SUM(L185:L186)</f>
        <v>-116584.692</v>
      </c>
      <c r="N184" s="134"/>
      <c r="O184" s="134"/>
      <c r="P184" s="134"/>
      <c r="Q184" s="134"/>
      <c r="R184" s="134"/>
      <c r="S184" s="134"/>
      <c r="T184" s="136" t="s">
        <v>166</v>
      </c>
    </row>
    <row r="185" spans="3:20" ht="12" customHeight="1">
      <c r="C185" s="62"/>
      <c r="D185" s="119" t="s">
        <v>512</v>
      </c>
      <c r="E185" s="129" t="s">
        <v>389</v>
      </c>
      <c r="F185" s="120" t="s">
        <v>474</v>
      </c>
      <c r="G185" s="72" t="s">
        <v>513</v>
      </c>
      <c r="H185" s="61">
        <f t="shared" si="13"/>
        <v>0</v>
      </c>
      <c r="I185" s="71"/>
      <c r="J185" s="71"/>
      <c r="K185" s="71"/>
      <c r="L185" s="71"/>
      <c r="N185" s="134"/>
      <c r="O185" s="134"/>
      <c r="P185" s="134"/>
      <c r="Q185" s="134"/>
      <c r="R185" s="134"/>
      <c r="S185" s="134"/>
      <c r="T185" s="136" t="s">
        <v>166</v>
      </c>
    </row>
    <row r="186" spans="3:20" ht="12" customHeight="1">
      <c r="C186" s="62"/>
      <c r="D186" s="119" t="s">
        <v>514</v>
      </c>
      <c r="E186" s="129" t="s">
        <v>392</v>
      </c>
      <c r="F186" s="120" t="s">
        <v>474</v>
      </c>
      <c r="G186" s="72" t="s">
        <v>515</v>
      </c>
      <c r="H186" s="61">
        <f t="shared" si="13"/>
        <v>817831.14399999985</v>
      </c>
      <c r="I186" s="61">
        <f>SUM(I187:I188)</f>
        <v>0</v>
      </c>
      <c r="J186" s="61">
        <f>SUM(J187:J188)</f>
        <v>94741.021000000008</v>
      </c>
      <c r="K186" s="61">
        <f>SUM(K187:K188)</f>
        <v>839674.81499999994</v>
      </c>
      <c r="L186" s="61">
        <f>SUM(L187:L188)</f>
        <v>-116584.692</v>
      </c>
      <c r="N186" s="134"/>
      <c r="O186" s="134"/>
      <c r="P186" s="134"/>
      <c r="Q186" s="134"/>
      <c r="R186" s="134"/>
      <c r="S186" s="134"/>
      <c r="T186" s="136" t="s">
        <v>166</v>
      </c>
    </row>
    <row r="187" spans="3:20" ht="12" customHeight="1">
      <c r="C187" s="62"/>
      <c r="D187" s="119" t="s">
        <v>516</v>
      </c>
      <c r="E187" s="130" t="s">
        <v>467</v>
      </c>
      <c r="F187" s="120" t="s">
        <v>474</v>
      </c>
      <c r="G187" s="72" t="s">
        <v>517</v>
      </c>
      <c r="H187" s="61">
        <f t="shared" si="13"/>
        <v>438310.57199999999</v>
      </c>
      <c r="I187" s="71"/>
      <c r="J187" s="228">
        <v>48643.654000000002</v>
      </c>
      <c r="K187" s="71">
        <v>389666.91800000001</v>
      </c>
      <c r="L187" s="71">
        <v>0</v>
      </c>
      <c r="N187" s="134"/>
      <c r="O187" s="134"/>
      <c r="P187" s="134"/>
      <c r="Q187" s="134"/>
      <c r="R187" s="134"/>
      <c r="S187" s="134"/>
      <c r="T187" s="136" t="s">
        <v>166</v>
      </c>
    </row>
    <row r="188" spans="3:20" ht="12" customHeight="1">
      <c r="C188" s="62"/>
      <c r="D188" s="119" t="s">
        <v>518</v>
      </c>
      <c r="E188" s="130" t="s">
        <v>401</v>
      </c>
      <c r="F188" s="120" t="s">
        <v>474</v>
      </c>
      <c r="G188" s="72" t="s">
        <v>519</v>
      </c>
      <c r="H188" s="61">
        <f t="shared" si="13"/>
        <v>379520.57199999999</v>
      </c>
      <c r="I188" s="71"/>
      <c r="J188" s="71">
        <v>46097.366999999998</v>
      </c>
      <c r="K188" s="71">
        <v>450007.897</v>
      </c>
      <c r="L188" s="71">
        <v>-116584.692</v>
      </c>
      <c r="N188" s="134"/>
      <c r="O188" s="134"/>
      <c r="P188" s="134"/>
      <c r="Q188" s="134"/>
      <c r="R188" s="134"/>
      <c r="S188" s="134"/>
      <c r="T188" s="136" t="s">
        <v>166</v>
      </c>
    </row>
  </sheetData>
  <sheetProtection formatColumns="0" formatRows="0" insertRows="0" deleteColumns="0" deleteRows="0" sort="0" autoFilter="0"/>
  <mergeCells count="11">
    <mergeCell ref="D14:F14"/>
    <mergeCell ref="D72:F72"/>
    <mergeCell ref="D130:F130"/>
    <mergeCell ref="D134:F134"/>
    <mergeCell ref="D167:F16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0EC7-C279-9FA6-3F85-4A327A688936}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223" customWidth="1"/>
    <col min="2" max="2" width="6.7109375" style="223" customWidth="1"/>
    <col min="3" max="3" width="40.7109375" style="223" customWidth="1"/>
    <col min="4" max="4" width="3.7109375" style="223" customWidth="1"/>
    <col min="5" max="5" width="45.7109375" style="223" customWidth="1"/>
    <col min="6" max="6" width="3.7109375" style="223" customWidth="1"/>
    <col min="7" max="7" width="42.7109375" style="223" customWidth="1"/>
    <col min="8" max="8" width="4.7109375" style="223" customWidth="1"/>
    <col min="9" max="9" width="9.7109375" style="223" customWidth="1"/>
    <col min="10" max="10" width="23.85546875" style="223" customWidth="1"/>
    <col min="11" max="11" width="2.7109375" style="223" customWidth="1"/>
    <col min="12" max="12" width="13.7109375" style="223" customWidth="1"/>
    <col min="13" max="13" width="9.140625" style="223"/>
    <col min="14" max="14" width="2.7109375" style="223" customWidth="1"/>
    <col min="15" max="15" width="12.140625" style="223" customWidth="1"/>
  </cols>
  <sheetData>
    <row r="1" spans="1:15" ht="11.25" customHeight="1">
      <c r="A1" s="89" t="s">
        <v>520</v>
      </c>
      <c r="B1" s="90" t="s">
        <v>521</v>
      </c>
      <c r="C1" s="89" t="s">
        <v>520</v>
      </c>
      <c r="D1" s="91"/>
      <c r="E1" s="92" t="s">
        <v>522</v>
      </c>
      <c r="F1" s="91"/>
      <c r="G1" s="92" t="s">
        <v>523</v>
      </c>
      <c r="H1" s="91"/>
      <c r="I1" s="93" t="s">
        <v>524</v>
      </c>
      <c r="J1" s="92" t="s">
        <v>525</v>
      </c>
      <c r="L1" s="92" t="s">
        <v>526</v>
      </c>
      <c r="O1" s="92" t="s">
        <v>527</v>
      </c>
    </row>
    <row r="2" spans="1:15" ht="11.25" customHeight="1">
      <c r="A2" s="89" t="s">
        <v>528</v>
      </c>
      <c r="B2" s="90" t="s">
        <v>529</v>
      </c>
      <c r="C2" s="89" t="s">
        <v>528</v>
      </c>
      <c r="D2" s="91"/>
      <c r="E2" s="94" t="s">
        <v>530</v>
      </c>
      <c r="F2" s="91"/>
      <c r="G2" s="95" t="str">
        <f>YEAR</f>
        <v>2023</v>
      </c>
      <c r="H2" s="91"/>
      <c r="I2" s="93" t="s">
        <v>531</v>
      </c>
      <c r="J2" s="92" t="s">
        <v>532</v>
      </c>
      <c r="L2" s="94" t="s">
        <v>109</v>
      </c>
      <c r="M2" s="104">
        <v>1</v>
      </c>
      <c r="O2" s="94">
        <v>2022</v>
      </c>
    </row>
    <row r="3" spans="1:15" ht="11.25" customHeight="1">
      <c r="A3" s="89" t="s">
        <v>533</v>
      </c>
      <c r="B3" s="90" t="s">
        <v>534</v>
      </c>
      <c r="C3" s="89" t="s">
        <v>533</v>
      </c>
      <c r="D3" s="91"/>
      <c r="E3" s="94" t="s">
        <v>73</v>
      </c>
      <c r="F3" s="91"/>
      <c r="H3" s="91"/>
      <c r="I3" s="93" t="s">
        <v>535</v>
      </c>
      <c r="J3" s="92" t="s">
        <v>536</v>
      </c>
      <c r="L3" s="94" t="s">
        <v>114</v>
      </c>
      <c r="M3" s="104">
        <v>2</v>
      </c>
      <c r="O3" s="94">
        <v>2023</v>
      </c>
    </row>
    <row r="4" spans="1:15" ht="11.25" customHeight="1">
      <c r="A4" s="89" t="s">
        <v>537</v>
      </c>
      <c r="B4" s="90" t="s">
        <v>538</v>
      </c>
      <c r="C4" s="89" t="s">
        <v>537</v>
      </c>
      <c r="D4" s="91"/>
      <c r="F4" s="91"/>
      <c r="G4" s="92" t="s">
        <v>539</v>
      </c>
      <c r="H4" s="91"/>
      <c r="I4" s="93" t="s">
        <v>540</v>
      </c>
      <c r="J4" s="92" t="s">
        <v>541</v>
      </c>
      <c r="L4" s="94" t="s">
        <v>117</v>
      </c>
      <c r="M4" s="104">
        <v>3</v>
      </c>
      <c r="O4" s="94">
        <v>2024</v>
      </c>
    </row>
    <row r="5" spans="1:15" ht="11.25" customHeight="1">
      <c r="A5" s="89" t="s">
        <v>542</v>
      </c>
      <c r="B5" s="90" t="s">
        <v>543</v>
      </c>
      <c r="C5" s="89" t="s">
        <v>542</v>
      </c>
      <c r="D5" s="91"/>
      <c r="F5" s="91"/>
      <c r="G5" s="95" t="str">
        <f>"01.01."&amp;PERIOD</f>
        <v>01.01.2023</v>
      </c>
      <c r="H5" s="91"/>
      <c r="I5" s="93" t="s">
        <v>544</v>
      </c>
      <c r="J5" s="92" t="s">
        <v>545</v>
      </c>
      <c r="L5" s="94" t="s">
        <v>119</v>
      </c>
      <c r="M5" s="104">
        <v>4</v>
      </c>
      <c r="O5" s="94">
        <v>2025</v>
      </c>
    </row>
    <row r="6" spans="1:15" ht="11.25" customHeight="1">
      <c r="A6" s="89" t="s">
        <v>546</v>
      </c>
      <c r="B6" s="90" t="s">
        <v>547</v>
      </c>
      <c r="C6" s="89" t="s">
        <v>546</v>
      </c>
      <c r="D6" s="91"/>
      <c r="E6" s="92" t="s">
        <v>548</v>
      </c>
      <c r="F6" s="91"/>
      <c r="G6" s="95" t="str">
        <f>"31.12."&amp;PERIOD</f>
        <v>31.12.2023</v>
      </c>
      <c r="H6" s="91"/>
      <c r="I6" s="96"/>
      <c r="J6" s="92" t="s">
        <v>549</v>
      </c>
      <c r="L6" s="94" t="s">
        <v>121</v>
      </c>
      <c r="M6" s="104">
        <v>5</v>
      </c>
    </row>
    <row r="7" spans="1:15" ht="11.25" customHeight="1">
      <c r="A7" s="89" t="s">
        <v>550</v>
      </c>
      <c r="B7" s="90" t="s">
        <v>551</v>
      </c>
      <c r="C7" s="89" t="s">
        <v>550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552</v>
      </c>
      <c r="B8" s="90" t="s">
        <v>553</v>
      </c>
      <c r="C8" s="89" t="s">
        <v>552</v>
      </c>
      <c r="D8" s="91"/>
      <c r="E8" s="97" t="s">
        <v>554</v>
      </c>
      <c r="F8" s="91"/>
      <c r="G8" s="92" t="s">
        <v>555</v>
      </c>
      <c r="H8" s="91"/>
      <c r="I8" s="91"/>
      <c r="J8" s="91"/>
      <c r="L8" s="94" t="s">
        <v>125</v>
      </c>
      <c r="M8" s="104">
        <v>7</v>
      </c>
    </row>
    <row r="9" spans="1:15" ht="11.25" customHeight="1">
      <c r="A9" s="89" t="s">
        <v>556</v>
      </c>
      <c r="B9" s="90" t="s">
        <v>557</v>
      </c>
      <c r="C9" s="89" t="s">
        <v>556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127</v>
      </c>
      <c r="M9" s="104">
        <v>8</v>
      </c>
    </row>
    <row r="10" spans="1:15" ht="11.25" customHeight="1">
      <c r="A10" s="89" t="s">
        <v>558</v>
      </c>
      <c r="B10" s="90" t="s">
        <v>559</v>
      </c>
      <c r="C10" s="89" t="s">
        <v>558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129</v>
      </c>
      <c r="M10" s="104">
        <v>9</v>
      </c>
    </row>
    <row r="11" spans="1:15" ht="11.25" customHeight="1">
      <c r="A11" s="98" t="s">
        <v>560</v>
      </c>
      <c r="B11" s="90" t="s">
        <v>561</v>
      </c>
      <c r="C11" s="99" t="s">
        <v>562</v>
      </c>
      <c r="D11" s="91"/>
      <c r="E11" s="92" t="s">
        <v>563</v>
      </c>
      <c r="F11" s="91"/>
      <c r="H11" s="91"/>
      <c r="I11" s="91"/>
      <c r="J11" s="91"/>
      <c r="L11" s="94" t="s">
        <v>131</v>
      </c>
      <c r="M11" s="104">
        <v>10</v>
      </c>
    </row>
    <row r="12" spans="1:15" ht="11.25" customHeight="1">
      <c r="A12" s="98" t="s">
        <v>564</v>
      </c>
      <c r="B12" s="90" t="s">
        <v>565</v>
      </c>
      <c r="C12" s="99"/>
      <c r="D12" s="91"/>
      <c r="E12" s="97" t="s">
        <v>76</v>
      </c>
      <c r="F12" s="91"/>
      <c r="G12" s="92" t="s">
        <v>566</v>
      </c>
      <c r="H12" s="91"/>
      <c r="I12" s="91"/>
      <c r="J12" s="91"/>
      <c r="L12" s="106" t="s">
        <v>133</v>
      </c>
      <c r="M12" s="104">
        <v>11</v>
      </c>
    </row>
    <row r="13" spans="1:15" ht="11.25" customHeight="1">
      <c r="A13" s="98" t="s">
        <v>567</v>
      </c>
      <c r="B13" s="90" t="s">
        <v>568</v>
      </c>
      <c r="C13" s="99" t="s">
        <v>569</v>
      </c>
      <c r="D13" s="91"/>
      <c r="E13" s="97" t="s">
        <v>570</v>
      </c>
      <c r="F13" s="91"/>
      <c r="G13" s="95" t="str">
        <f>"01.01."&amp;PERIOD</f>
        <v>01.01.2023</v>
      </c>
      <c r="H13" s="91"/>
      <c r="I13" s="91"/>
      <c r="J13" s="91"/>
      <c r="L13" s="106" t="s">
        <v>135</v>
      </c>
      <c r="M13" s="104">
        <v>12</v>
      </c>
    </row>
    <row r="14" spans="1:15" ht="11.25" customHeight="1">
      <c r="A14" s="98" t="s">
        <v>571</v>
      </c>
      <c r="B14" s="100" t="s">
        <v>572</v>
      </c>
      <c r="C14" s="101" t="s">
        <v>573</v>
      </c>
      <c r="D14" s="91"/>
      <c r="E14" s="97" t="s">
        <v>574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575</v>
      </c>
      <c r="B15" s="90" t="s">
        <v>576</v>
      </c>
      <c r="C15" s="89" t="s">
        <v>575</v>
      </c>
      <c r="D15" s="91"/>
      <c r="E15" s="97" t="s">
        <v>577</v>
      </c>
      <c r="F15" s="91"/>
      <c r="H15" s="91"/>
      <c r="I15" s="91"/>
      <c r="J15" s="91"/>
    </row>
    <row r="16" spans="1:15" ht="11.25" customHeight="1">
      <c r="A16" s="89" t="s">
        <v>578</v>
      </c>
      <c r="B16" s="90" t="s">
        <v>579</v>
      </c>
      <c r="C16" s="89" t="s">
        <v>578</v>
      </c>
      <c r="D16" s="91"/>
      <c r="E16" s="97" t="s">
        <v>580</v>
      </c>
      <c r="F16" s="91"/>
      <c r="G16" s="92" t="s">
        <v>581</v>
      </c>
      <c r="H16" s="91"/>
      <c r="I16" s="91"/>
      <c r="J16" s="91"/>
    </row>
    <row r="17" spans="1:10" ht="11.25" customHeight="1">
      <c r="A17" s="89" t="s">
        <v>582</v>
      </c>
      <c r="B17" s="90" t="s">
        <v>583</v>
      </c>
      <c r="C17" s="89" t="s">
        <v>582</v>
      </c>
      <c r="D17" s="91"/>
      <c r="E17" s="97" t="s">
        <v>584</v>
      </c>
      <c r="F17" s="91"/>
      <c r="G17" s="97" t="s">
        <v>585</v>
      </c>
      <c r="H17" s="91"/>
      <c r="I17" s="91"/>
      <c r="J17" s="91"/>
    </row>
    <row r="18" spans="1:10" ht="11.25" customHeight="1">
      <c r="A18" s="89" t="s">
        <v>586</v>
      </c>
      <c r="B18" s="90" t="s">
        <v>587</v>
      </c>
      <c r="C18" s="89" t="s">
        <v>586</v>
      </c>
      <c r="D18" s="91"/>
      <c r="F18" s="91"/>
      <c r="H18" s="91"/>
      <c r="I18" s="91"/>
      <c r="J18" s="91"/>
    </row>
    <row r="19" spans="1:10" ht="11.25" customHeight="1">
      <c r="A19" s="89" t="s">
        <v>588</v>
      </c>
      <c r="B19" s="90" t="s">
        <v>589</v>
      </c>
      <c r="C19" s="99" t="s">
        <v>590</v>
      </c>
      <c r="D19" s="91"/>
      <c r="F19" s="91"/>
      <c r="G19" s="92" t="s">
        <v>591</v>
      </c>
      <c r="H19" s="91"/>
      <c r="I19" s="91"/>
      <c r="J19" s="91"/>
    </row>
    <row r="20" spans="1:10" ht="11.25" customHeight="1">
      <c r="A20" s="89" t="s">
        <v>592</v>
      </c>
      <c r="B20" s="90" t="s">
        <v>593</v>
      </c>
      <c r="C20" s="89" t="s">
        <v>592</v>
      </c>
      <c r="D20" s="91"/>
      <c r="F20" s="91"/>
      <c r="G20" s="97" t="s">
        <v>594</v>
      </c>
      <c r="H20" s="91"/>
      <c r="I20" s="91"/>
      <c r="J20" s="91"/>
    </row>
    <row r="21" spans="1:10" ht="11.25" customHeight="1">
      <c r="A21" s="89" t="s">
        <v>595</v>
      </c>
      <c r="B21" s="90" t="s">
        <v>596</v>
      </c>
      <c r="C21" s="89" t="s">
        <v>595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597</v>
      </c>
      <c r="B22" s="90" t="s">
        <v>598</v>
      </c>
      <c r="C22" s="89" t="s">
        <v>597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599</v>
      </c>
      <c r="B23" s="90" t="s">
        <v>600</v>
      </c>
      <c r="C23" s="99" t="s">
        <v>601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602</v>
      </c>
      <c r="B24" s="90" t="s">
        <v>603</v>
      </c>
      <c r="C24" s="89" t="s">
        <v>602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604</v>
      </c>
      <c r="B25" s="90" t="s">
        <v>605</v>
      </c>
      <c r="C25" s="89" t="s">
        <v>604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606</v>
      </c>
      <c r="B26" s="90" t="s">
        <v>607</v>
      </c>
      <c r="C26" s="89" t="s">
        <v>606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608</v>
      </c>
      <c r="B27" s="90" t="s">
        <v>609</v>
      </c>
      <c r="C27" s="89" t="s">
        <v>608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610</v>
      </c>
      <c r="B28" s="90" t="s">
        <v>611</v>
      </c>
      <c r="C28" s="89" t="s">
        <v>610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612</v>
      </c>
      <c r="B29" s="90" t="s">
        <v>613</v>
      </c>
      <c r="C29" s="89" t="s">
        <v>612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614</v>
      </c>
      <c r="B30" s="90" t="s">
        <v>615</v>
      </c>
      <c r="C30" s="89" t="s">
        <v>614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616</v>
      </c>
      <c r="B31" s="90" t="s">
        <v>617</v>
      </c>
      <c r="C31" s="89" t="s">
        <v>616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618</v>
      </c>
      <c r="B32" s="90" t="s">
        <v>619</v>
      </c>
      <c r="C32" s="89" t="s">
        <v>618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620</v>
      </c>
      <c r="B33" s="90" t="s">
        <v>621</v>
      </c>
      <c r="C33" s="89" t="s">
        <v>620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622</v>
      </c>
      <c r="B34" s="90" t="s">
        <v>623</v>
      </c>
      <c r="C34" s="89" t="s">
        <v>622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624</v>
      </c>
      <c r="B35" s="90" t="s">
        <v>625</v>
      </c>
      <c r="C35" s="89" t="s">
        <v>624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626</v>
      </c>
      <c r="B36" s="90" t="s">
        <v>627</v>
      </c>
      <c r="C36" s="89" t="s">
        <v>626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628</v>
      </c>
      <c r="B37" s="90" t="s">
        <v>629</v>
      </c>
      <c r="C37" s="89" t="s">
        <v>628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630</v>
      </c>
      <c r="B38" s="90" t="s">
        <v>631</v>
      </c>
      <c r="C38" s="89" t="s">
        <v>630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632</v>
      </c>
      <c r="B39" s="90" t="s">
        <v>633</v>
      </c>
      <c r="C39" s="89" t="s">
        <v>632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634</v>
      </c>
      <c r="B40" s="90" t="s">
        <v>635</v>
      </c>
      <c r="C40" s="89" t="s">
        <v>634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636</v>
      </c>
      <c r="B41" s="90" t="s">
        <v>637</v>
      </c>
      <c r="C41" s="89" t="s">
        <v>636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638</v>
      </c>
      <c r="B42" s="90" t="s">
        <v>639</v>
      </c>
      <c r="C42" s="89" t="s">
        <v>638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640</v>
      </c>
      <c r="B43" s="90" t="s">
        <v>641</v>
      </c>
      <c r="C43" s="89" t="s">
        <v>640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642</v>
      </c>
      <c r="B44" s="90" t="s">
        <v>643</v>
      </c>
      <c r="C44" s="89" t="s">
        <v>642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18</v>
      </c>
      <c r="B45" s="90" t="s">
        <v>644</v>
      </c>
      <c r="C45" s="89" t="s">
        <v>18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645</v>
      </c>
      <c r="B46" s="90" t="s">
        <v>646</v>
      </c>
      <c r="C46" s="89" t="s">
        <v>645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647</v>
      </c>
      <c r="B47" s="90" t="s">
        <v>648</v>
      </c>
      <c r="C47" s="89" t="s">
        <v>647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649</v>
      </c>
      <c r="B48" s="90" t="s">
        <v>650</v>
      </c>
      <c r="C48" s="89" t="s">
        <v>649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651</v>
      </c>
      <c r="B49" s="90" t="s">
        <v>652</v>
      </c>
      <c r="C49" s="89" t="s">
        <v>651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653</v>
      </c>
      <c r="B50" s="90" t="s">
        <v>654</v>
      </c>
      <c r="C50" s="89" t="s">
        <v>653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655</v>
      </c>
      <c r="B51" s="90" t="s">
        <v>656</v>
      </c>
      <c r="C51" s="89" t="s">
        <v>655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657</v>
      </c>
      <c r="B52" s="90" t="s">
        <v>658</v>
      </c>
      <c r="C52" s="89" t="s">
        <v>657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659</v>
      </c>
      <c r="B53" s="90" t="s">
        <v>660</v>
      </c>
      <c r="C53" s="89" t="s">
        <v>659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661</v>
      </c>
      <c r="B54" s="90" t="s">
        <v>662</v>
      </c>
      <c r="C54" s="89" t="s">
        <v>661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663</v>
      </c>
      <c r="B55" s="90" t="s">
        <v>664</v>
      </c>
      <c r="C55" s="89" t="s">
        <v>663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665</v>
      </c>
      <c r="B56" s="100" t="s">
        <v>666</v>
      </c>
      <c r="C56" s="102" t="s">
        <v>667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668</v>
      </c>
      <c r="B57" s="90" t="s">
        <v>669</v>
      </c>
      <c r="C57" s="89" t="s">
        <v>668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670</v>
      </c>
      <c r="B58" s="90" t="s">
        <v>671</v>
      </c>
      <c r="C58" s="89" t="s">
        <v>670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672</v>
      </c>
      <c r="B59" s="90" t="s">
        <v>673</v>
      </c>
      <c r="C59" s="89" t="s">
        <v>672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674</v>
      </c>
      <c r="B60" s="90" t="s">
        <v>675</v>
      </c>
      <c r="C60" s="99" t="s">
        <v>676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677</v>
      </c>
      <c r="B61" s="90" t="s">
        <v>678</v>
      </c>
      <c r="C61" s="89" t="s">
        <v>677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679</v>
      </c>
      <c r="B62" s="90" t="s">
        <v>680</v>
      </c>
      <c r="C62" s="99" t="s">
        <v>681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682</v>
      </c>
      <c r="B63" s="90" t="s">
        <v>683</v>
      </c>
      <c r="C63" s="89" t="s">
        <v>682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684</v>
      </c>
      <c r="B64" s="90" t="s">
        <v>685</v>
      </c>
      <c r="C64" s="89" t="s">
        <v>684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686</v>
      </c>
      <c r="B65" s="90" t="s">
        <v>687</v>
      </c>
      <c r="C65" s="89" t="s">
        <v>686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688</v>
      </c>
      <c r="B66" s="90" t="s">
        <v>689</v>
      </c>
      <c r="C66" s="89" t="s">
        <v>688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690</v>
      </c>
      <c r="B67" s="90" t="s">
        <v>691</v>
      </c>
      <c r="C67" s="89" t="s">
        <v>690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692</v>
      </c>
      <c r="B68" s="90" t="s">
        <v>693</v>
      </c>
      <c r="C68" s="89" t="s">
        <v>692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694</v>
      </c>
      <c r="B69" s="90" t="s">
        <v>695</v>
      </c>
      <c r="C69" s="89" t="s">
        <v>694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696</v>
      </c>
      <c r="B70" s="90" t="s">
        <v>697</v>
      </c>
      <c r="C70" s="89" t="s">
        <v>696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698</v>
      </c>
      <c r="B71" s="90" t="s">
        <v>699</v>
      </c>
      <c r="C71" s="89" t="s">
        <v>698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700</v>
      </c>
      <c r="B72" s="90" t="s">
        <v>701</v>
      </c>
      <c r="C72" s="89" t="s">
        <v>700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702</v>
      </c>
      <c r="B73" s="90" t="s">
        <v>703</v>
      </c>
      <c r="C73" s="89" t="s">
        <v>702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704</v>
      </c>
      <c r="B74" s="90" t="s">
        <v>705</v>
      </c>
      <c r="C74" s="89" t="s">
        <v>704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706</v>
      </c>
      <c r="B75" s="90" t="s">
        <v>707</v>
      </c>
      <c r="C75" s="89" t="s">
        <v>706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708</v>
      </c>
      <c r="B76" s="90" t="s">
        <v>709</v>
      </c>
      <c r="C76" s="89" t="s">
        <v>708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710</v>
      </c>
      <c r="B77" s="90" t="s">
        <v>711</v>
      </c>
      <c r="C77" s="99" t="s">
        <v>712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713</v>
      </c>
      <c r="B78" s="90" t="s">
        <v>714</v>
      </c>
      <c r="C78" s="89" t="s">
        <v>713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715</v>
      </c>
      <c r="B79" s="90" t="s">
        <v>716</v>
      </c>
      <c r="C79" s="89" t="s">
        <v>715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717</v>
      </c>
      <c r="B80" s="90" t="s">
        <v>718</v>
      </c>
      <c r="C80" s="89" t="s">
        <v>717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719</v>
      </c>
      <c r="B81" s="90" t="s">
        <v>720</v>
      </c>
      <c r="C81" s="89" t="s">
        <v>719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721</v>
      </c>
      <c r="B82" s="90" t="s">
        <v>722</v>
      </c>
      <c r="C82" s="99" t="s">
        <v>723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724</v>
      </c>
      <c r="B83" s="90" t="s">
        <v>725</v>
      </c>
      <c r="C83" s="99" t="s">
        <v>726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727</v>
      </c>
      <c r="B84" s="90" t="s">
        <v>728</v>
      </c>
      <c r="C84" s="89" t="s">
        <v>727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729</v>
      </c>
      <c r="B85" s="90" t="s">
        <v>730</v>
      </c>
      <c r="C85" s="89" t="s">
        <v>729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731</v>
      </c>
      <c r="B86" s="90" t="s">
        <v>732</v>
      </c>
      <c r="C86" s="89" t="s">
        <v>731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7E28-56D9-2ACC-A4A6-757D17CFE644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223" customWidth="1"/>
    <col min="3" max="3" width="3.7109375" style="223" customWidth="1"/>
    <col min="4" max="4" width="10.7109375" style="223" customWidth="1"/>
    <col min="5" max="5" width="12.7109375" style="223" customWidth="1"/>
    <col min="6" max="6" width="10.7109375" style="223" customWidth="1"/>
    <col min="7" max="7" width="6.7109375" style="223" customWidth="1"/>
    <col min="8" max="12" width="5.7109375" style="223" customWidth="1"/>
    <col min="13" max="13" width="2.7109375" style="223" customWidth="1"/>
    <col min="14" max="19" width="5.7109375" style="223" customWidth="1"/>
    <col min="20" max="20" width="38.7109375" style="223" customWidth="1"/>
  </cols>
  <sheetData>
    <row r="2" spans="1:20" ht="10.5" customHeight="1">
      <c r="A2" s="280" t="s">
        <v>733</v>
      </c>
      <c r="B2" s="280"/>
    </row>
    <row r="3" spans="1:20" s="249" customFormat="1" ht="12" customHeight="1">
      <c r="C3" s="137" t="s">
        <v>177</v>
      </c>
      <c r="D3" s="119" t="str">
        <f>"1.2."&amp;N3</f>
        <v>1.2.TBD</v>
      </c>
      <c r="E3" s="141"/>
      <c r="F3" s="138" t="s">
        <v>165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734</v>
      </c>
      <c r="O3" s="135"/>
      <c r="P3" s="135"/>
      <c r="Q3" s="135"/>
      <c r="R3" s="135"/>
      <c r="S3" s="136"/>
      <c r="T3" s="136" t="s">
        <v>735</v>
      </c>
    </row>
    <row r="5" spans="1:20" ht="10.5" customHeight="1">
      <c r="A5" s="280" t="s">
        <v>736</v>
      </c>
      <c r="B5" s="280"/>
    </row>
    <row r="6" spans="1:20" s="249" customFormat="1" ht="12" customHeight="1">
      <c r="C6" s="137" t="s">
        <v>177</v>
      </c>
      <c r="D6" s="119" t="str">
        <f>"1.3."&amp;N6</f>
        <v>1.3.TBD</v>
      </c>
      <c r="E6" s="141"/>
      <c r="F6" s="138" t="s">
        <v>165</v>
      </c>
      <c r="G6" s="138" t="s">
        <v>176</v>
      </c>
      <c r="H6" s="61">
        <f>SUM(I6:L6)</f>
        <v>0</v>
      </c>
      <c r="I6" s="71"/>
      <c r="J6" s="71"/>
      <c r="K6" s="71"/>
      <c r="L6" s="71"/>
      <c r="N6" s="136" t="s">
        <v>734</v>
      </c>
      <c r="O6" s="135"/>
      <c r="P6" s="135"/>
      <c r="Q6" s="135"/>
      <c r="R6" s="135"/>
      <c r="S6" s="136"/>
      <c r="T6" s="136" t="s">
        <v>183</v>
      </c>
    </row>
    <row r="8" spans="1:20" ht="10.5" customHeight="1">
      <c r="A8" s="280" t="s">
        <v>737</v>
      </c>
      <c r="B8" s="280"/>
    </row>
    <row r="9" spans="1:20" s="249" customFormat="1" ht="12" customHeight="1">
      <c r="C9" s="137" t="s">
        <v>177</v>
      </c>
      <c r="D9" s="119" t="str">
        <f>"1.4."&amp;N9</f>
        <v>1.4.TBD</v>
      </c>
      <c r="E9" s="141"/>
      <c r="F9" s="138" t="s">
        <v>165</v>
      </c>
      <c r="G9" s="138" t="s">
        <v>202</v>
      </c>
      <c r="H9" s="61">
        <f>SUM(I9:L9)</f>
        <v>0</v>
      </c>
      <c r="I9" s="71"/>
      <c r="J9" s="71"/>
      <c r="K9" s="71"/>
      <c r="L9" s="71"/>
      <c r="N9" s="136" t="s">
        <v>734</v>
      </c>
      <c r="O9" s="135"/>
      <c r="P9" s="135"/>
      <c r="Q9" s="135"/>
      <c r="R9" s="135"/>
      <c r="S9" s="136"/>
      <c r="T9" s="136" t="s">
        <v>208</v>
      </c>
    </row>
    <row r="11" spans="1:20" ht="10.5" customHeight="1">
      <c r="A11" s="280" t="s">
        <v>738</v>
      </c>
      <c r="B11" s="280"/>
    </row>
    <row r="12" spans="1:20" s="249" customFormat="1" ht="12" customHeight="1">
      <c r="C12" s="137" t="s">
        <v>177</v>
      </c>
      <c r="D12" s="119" t="str">
        <f>"4.3."&amp;N12</f>
        <v>4.3.TBD</v>
      </c>
      <c r="E12" s="141"/>
      <c r="F12" s="138" t="s">
        <v>165</v>
      </c>
      <c r="G12" s="138" t="s">
        <v>282</v>
      </c>
      <c r="H12" s="61">
        <f>SUM(I12:L12)</f>
        <v>0</v>
      </c>
      <c r="I12" s="71"/>
      <c r="J12" s="71"/>
      <c r="K12" s="71"/>
      <c r="L12" s="71"/>
      <c r="N12" s="136" t="s">
        <v>734</v>
      </c>
      <c r="O12" s="135"/>
      <c r="P12" s="135"/>
      <c r="Q12" s="135"/>
      <c r="R12" s="135"/>
      <c r="S12" s="136"/>
      <c r="T12" s="136" t="s">
        <v>283</v>
      </c>
    </row>
    <row r="14" spans="1:20" ht="10.5" customHeight="1">
      <c r="A14" s="280" t="s">
        <v>739</v>
      </c>
      <c r="B14" s="280"/>
    </row>
    <row r="15" spans="1:20" s="249" customFormat="1" ht="12" customHeight="1">
      <c r="C15" s="137" t="s">
        <v>177</v>
      </c>
      <c r="D15" s="119" t="str">
        <f>"12.2."&amp;N15</f>
        <v>12.2.TBD</v>
      </c>
      <c r="E15" s="141"/>
      <c r="F15" s="140" t="s">
        <v>312</v>
      </c>
      <c r="G15" s="140" t="s">
        <v>317</v>
      </c>
      <c r="H15" s="61">
        <f>SUM(I15:L15)</f>
        <v>0</v>
      </c>
      <c r="I15" s="71"/>
      <c r="J15" s="71"/>
      <c r="K15" s="71"/>
      <c r="L15" s="71"/>
      <c r="N15" s="136" t="s">
        <v>734</v>
      </c>
      <c r="O15" s="135"/>
      <c r="P15" s="135"/>
      <c r="Q15" s="135"/>
      <c r="R15" s="135"/>
      <c r="S15" s="136"/>
      <c r="T15" s="136" t="s">
        <v>740</v>
      </c>
    </row>
    <row r="17" spans="1:20" ht="10.5" customHeight="1">
      <c r="A17" s="280" t="s">
        <v>741</v>
      </c>
      <c r="B17" s="280"/>
    </row>
    <row r="18" spans="1:20" s="249" customFormat="1" ht="12" customHeight="1">
      <c r="C18" s="137" t="s">
        <v>177</v>
      </c>
      <c r="D18" s="119" t="str">
        <f>"12.3."&amp;N18</f>
        <v>12.3.TBD</v>
      </c>
      <c r="E18" s="141"/>
      <c r="F18" s="140" t="s">
        <v>312</v>
      </c>
      <c r="G18" s="140" t="s">
        <v>320</v>
      </c>
      <c r="H18" s="61">
        <f>SUM(I18:L18)</f>
        <v>0</v>
      </c>
      <c r="I18" s="71"/>
      <c r="J18" s="71"/>
      <c r="K18" s="71"/>
      <c r="L18" s="71"/>
      <c r="N18" s="136" t="s">
        <v>734</v>
      </c>
      <c r="O18" s="135"/>
      <c r="P18" s="135"/>
      <c r="Q18" s="135"/>
      <c r="R18" s="135"/>
      <c r="S18" s="136"/>
      <c r="T18" s="136" t="s">
        <v>321</v>
      </c>
    </row>
    <row r="20" spans="1:20" ht="10.5" customHeight="1">
      <c r="A20" s="280" t="s">
        <v>742</v>
      </c>
      <c r="B20" s="280"/>
    </row>
    <row r="21" spans="1:20" s="249" customFormat="1" ht="12" customHeight="1">
      <c r="C21" s="137" t="s">
        <v>177</v>
      </c>
      <c r="D21" s="119" t="str">
        <f>"12.4."&amp;N21</f>
        <v>12.4.TBD</v>
      </c>
      <c r="E21" s="141"/>
      <c r="F21" s="140" t="s">
        <v>312</v>
      </c>
      <c r="G21" s="140" t="s">
        <v>324</v>
      </c>
      <c r="H21" s="61">
        <f>SUM(I21:L21)</f>
        <v>0</v>
      </c>
      <c r="I21" s="71"/>
      <c r="J21" s="71"/>
      <c r="K21" s="71"/>
      <c r="L21" s="71"/>
      <c r="N21" s="136" t="s">
        <v>734</v>
      </c>
      <c r="O21" s="135"/>
      <c r="P21" s="135"/>
      <c r="Q21" s="135"/>
      <c r="R21" s="135"/>
      <c r="S21" s="136"/>
      <c r="T21" s="136" t="s">
        <v>325</v>
      </c>
    </row>
    <row r="23" spans="1:20" ht="10.5" customHeight="1">
      <c r="A23" s="280" t="s">
        <v>743</v>
      </c>
      <c r="B23" s="280"/>
    </row>
    <row r="24" spans="1:20" s="249" customFormat="1" ht="12" customHeight="1">
      <c r="C24" s="137" t="s">
        <v>177</v>
      </c>
      <c r="D24" s="119" t="str">
        <f>"15.3."&amp;N24</f>
        <v>15.3.TBD</v>
      </c>
      <c r="E24" s="141"/>
      <c r="F24" s="140" t="s">
        <v>312</v>
      </c>
      <c r="G24" s="140" t="s">
        <v>352</v>
      </c>
      <c r="H24" s="61">
        <f>SUM(I24:L24)</f>
        <v>0</v>
      </c>
      <c r="I24" s="71"/>
      <c r="J24" s="71"/>
      <c r="K24" s="71"/>
      <c r="L24" s="71"/>
      <c r="N24" s="136" t="s">
        <v>734</v>
      </c>
      <c r="O24" s="135"/>
      <c r="P24" s="135"/>
      <c r="Q24" s="135"/>
      <c r="R24" s="135"/>
      <c r="S24" s="136"/>
      <c r="T24" s="136" t="s">
        <v>353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C5F6-2CAD-905D-B149-0D5891AD9A2F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223"/>
    <col min="2" max="2" width="34.140625" style="223" customWidth="1"/>
    <col min="3" max="3" width="35.7109375" style="223" customWidth="1"/>
  </cols>
  <sheetData>
    <row r="1" spans="2:5" ht="11.25" customHeight="1">
      <c r="B1" s="158" t="s">
        <v>744</v>
      </c>
      <c r="C1" s="158" t="s">
        <v>745</v>
      </c>
    </row>
    <row r="2" spans="2:5" ht="11.25" customHeight="1">
      <c r="B2" s="51" t="s">
        <v>746</v>
      </c>
      <c r="C2" s="51" t="s">
        <v>747</v>
      </c>
      <c r="D2" s="1" t="s">
        <v>748</v>
      </c>
      <c r="E2" s="1" t="s">
        <v>749</v>
      </c>
    </row>
    <row r="3" spans="2:5" ht="10.5" customHeight="1">
      <c r="B3" s="2" t="s">
        <v>750</v>
      </c>
      <c r="C3" s="2" t="s">
        <v>751</v>
      </c>
      <c r="D3" s="1">
        <v>2023</v>
      </c>
      <c r="E3" s="1" t="s">
        <v>752</v>
      </c>
    </row>
    <row r="4" spans="2:5" ht="10.5" customHeight="1">
      <c r="B4" s="2" t="s">
        <v>753</v>
      </c>
      <c r="C4" s="2" t="s">
        <v>754</v>
      </c>
      <c r="D4">
        <v>2023</v>
      </c>
      <c r="E4" t="s">
        <v>752</v>
      </c>
    </row>
    <row r="5" spans="2:5" ht="10.5" customHeight="1">
      <c r="B5" s="2" t="s">
        <v>755</v>
      </c>
      <c r="C5" s="2" t="s">
        <v>756</v>
      </c>
      <c r="D5">
        <v>2023</v>
      </c>
      <c r="E5" t="s">
        <v>752</v>
      </c>
    </row>
    <row r="6" spans="2:5" ht="10.5" customHeight="1">
      <c r="B6" s="2" t="s">
        <v>757</v>
      </c>
      <c r="C6" s="2" t="s">
        <v>758</v>
      </c>
      <c r="D6">
        <v>2023</v>
      </c>
      <c r="E6" t="s">
        <v>752</v>
      </c>
    </row>
    <row r="7" spans="2:5" ht="10.5" customHeight="1">
      <c r="B7" s="2" t="s">
        <v>759</v>
      </c>
      <c r="C7" s="2" t="s">
        <v>760</v>
      </c>
      <c r="D7">
        <v>2023</v>
      </c>
      <c r="E7" t="s">
        <v>752</v>
      </c>
    </row>
    <row r="8" spans="2:5" ht="10.5" customHeight="1">
      <c r="B8" s="2" t="s">
        <v>761</v>
      </c>
      <c r="C8" s="2" t="s">
        <v>762</v>
      </c>
      <c r="D8">
        <v>2023</v>
      </c>
      <c r="E8" t="s">
        <v>752</v>
      </c>
    </row>
    <row r="9" spans="2:5" ht="10.5" customHeight="1">
      <c r="B9" s="2" t="s">
        <v>763</v>
      </c>
      <c r="C9" s="2" t="s">
        <v>764</v>
      </c>
      <c r="D9">
        <v>2023</v>
      </c>
      <c r="E9" t="s">
        <v>752</v>
      </c>
    </row>
    <row r="10" spans="2:5" ht="10.5" customHeight="1">
      <c r="B10" s="2" t="s">
        <v>765</v>
      </c>
      <c r="C10" s="2" t="s">
        <v>766</v>
      </c>
      <c r="D10">
        <v>2023</v>
      </c>
      <c r="E10" t="s">
        <v>752</v>
      </c>
    </row>
    <row r="11" spans="2:5" ht="10.5" customHeight="1">
      <c r="B11" s="2" t="s">
        <v>767</v>
      </c>
      <c r="C11" s="2" t="s">
        <v>768</v>
      </c>
      <c r="D11">
        <v>2023</v>
      </c>
      <c r="E11" t="s">
        <v>752</v>
      </c>
    </row>
    <row r="12" spans="2:5" ht="10.5" customHeight="1">
      <c r="B12" s="2" t="s">
        <v>769</v>
      </c>
      <c r="C12" s="2" t="s">
        <v>770</v>
      </c>
      <c r="D12">
        <v>2023</v>
      </c>
      <c r="E12" t="s">
        <v>752</v>
      </c>
    </row>
    <row r="13" spans="2:5" ht="10.5" customHeight="1">
      <c r="B13" s="2" t="s">
        <v>771</v>
      </c>
      <c r="C13" s="2" t="s">
        <v>772</v>
      </c>
      <c r="D13">
        <v>2023</v>
      </c>
      <c r="E13" t="s">
        <v>752</v>
      </c>
    </row>
    <row r="14" spans="2:5" ht="10.5" customHeight="1">
      <c r="B14" s="2" t="s">
        <v>773</v>
      </c>
      <c r="C14" s="2" t="s">
        <v>774</v>
      </c>
      <c r="D14">
        <v>2023</v>
      </c>
      <c r="E14" t="s">
        <v>752</v>
      </c>
    </row>
    <row r="15" spans="2:5" ht="10.5" customHeight="1">
      <c r="B15" s="2" t="s">
        <v>775</v>
      </c>
      <c r="C15" s="2" t="s">
        <v>776</v>
      </c>
      <c r="D15">
        <v>2023</v>
      </c>
      <c r="E15" t="s">
        <v>752</v>
      </c>
    </row>
    <row r="16" spans="2:5" ht="10.5" customHeight="1">
      <c r="B16" s="2" t="s">
        <v>777</v>
      </c>
      <c r="C16" s="2" t="s">
        <v>778</v>
      </c>
      <c r="D16">
        <v>2023</v>
      </c>
      <c r="E16" t="s">
        <v>752</v>
      </c>
    </row>
    <row r="17" spans="2:5" ht="10.5" customHeight="1">
      <c r="B17" s="2" t="s">
        <v>779</v>
      </c>
      <c r="C17" s="2" t="s">
        <v>780</v>
      </c>
      <c r="D17">
        <v>2023</v>
      </c>
      <c r="E17" t="s">
        <v>752</v>
      </c>
    </row>
    <row r="18" spans="2:5" ht="10.5" customHeight="1">
      <c r="B18" s="2" t="s">
        <v>781</v>
      </c>
      <c r="C18" s="2" t="s">
        <v>782</v>
      </c>
      <c r="D18">
        <v>2023</v>
      </c>
      <c r="E18" t="s">
        <v>752</v>
      </c>
    </row>
    <row r="19" spans="2:5" ht="10.5" customHeight="1">
      <c r="B19" s="2" t="s">
        <v>781</v>
      </c>
      <c r="C19" s="2" t="s">
        <v>783</v>
      </c>
      <c r="D19">
        <v>2023</v>
      </c>
      <c r="E19" t="s">
        <v>752</v>
      </c>
    </row>
    <row r="20" spans="2:5" ht="10.5" customHeight="1">
      <c r="B20" s="2" t="s">
        <v>781</v>
      </c>
      <c r="C20" s="2" t="s">
        <v>784</v>
      </c>
      <c r="D20">
        <v>2023</v>
      </c>
      <c r="E20" t="s">
        <v>752</v>
      </c>
    </row>
    <row r="21" spans="2:5" ht="10.5" customHeight="1">
      <c r="B21" s="2" t="s">
        <v>781</v>
      </c>
      <c r="C21" s="2" t="s">
        <v>785</v>
      </c>
      <c r="D21">
        <v>2023</v>
      </c>
      <c r="E21" t="s">
        <v>752</v>
      </c>
    </row>
    <row r="22" spans="2:5" ht="10.5" customHeight="1">
      <c r="B22" s="2" t="s">
        <v>781</v>
      </c>
      <c r="C22" s="2" t="s">
        <v>786</v>
      </c>
      <c r="D22">
        <v>2023</v>
      </c>
      <c r="E22" t="s">
        <v>752</v>
      </c>
    </row>
    <row r="23" spans="2:5" ht="10.5" customHeight="1">
      <c r="B23" s="2" t="s">
        <v>781</v>
      </c>
      <c r="C23" s="2" t="s">
        <v>787</v>
      </c>
      <c r="D23">
        <v>2023</v>
      </c>
      <c r="E23" t="s">
        <v>752</v>
      </c>
    </row>
    <row r="24" spans="2:5" ht="10.5" customHeight="1">
      <c r="B24" s="2" t="s">
        <v>781</v>
      </c>
      <c r="C24" s="2" t="s">
        <v>788</v>
      </c>
      <c r="D24">
        <v>2023</v>
      </c>
      <c r="E24" t="s">
        <v>752</v>
      </c>
    </row>
    <row r="25" spans="2:5" ht="10.5" customHeight="1">
      <c r="B25" s="2" t="s">
        <v>781</v>
      </c>
      <c r="C25" s="2" t="s">
        <v>789</v>
      </c>
      <c r="D25">
        <v>2023</v>
      </c>
      <c r="E25" t="s">
        <v>752</v>
      </c>
    </row>
    <row r="26" spans="2:5" ht="10.5" customHeight="1">
      <c r="B26" s="2" t="s">
        <v>781</v>
      </c>
      <c r="C26" s="2" t="s">
        <v>790</v>
      </c>
      <c r="D26">
        <v>2023</v>
      </c>
      <c r="E26" t="s">
        <v>752</v>
      </c>
    </row>
    <row r="27" spans="2:5" ht="10.5" customHeight="1">
      <c r="B27" s="2" t="s">
        <v>781</v>
      </c>
      <c r="C27" s="2" t="s">
        <v>791</v>
      </c>
      <c r="D27">
        <v>2023</v>
      </c>
      <c r="E27" t="s">
        <v>752</v>
      </c>
    </row>
    <row r="28" spans="2:5" ht="10.5" customHeight="1">
      <c r="B28" s="2" t="s">
        <v>781</v>
      </c>
      <c r="C28" s="2" t="s">
        <v>792</v>
      </c>
      <c r="D28">
        <v>2023</v>
      </c>
      <c r="E28" t="s">
        <v>752</v>
      </c>
    </row>
    <row r="29" spans="2:5" ht="10.5" customHeight="1">
      <c r="B29" s="2" t="s">
        <v>781</v>
      </c>
      <c r="C29" s="2" t="s">
        <v>793</v>
      </c>
      <c r="D29">
        <v>2023</v>
      </c>
      <c r="E29" t="s">
        <v>752</v>
      </c>
    </row>
    <row r="30" spans="2:5" ht="10.5" customHeight="1">
      <c r="B30" s="2" t="s">
        <v>781</v>
      </c>
      <c r="C30" s="2" t="s">
        <v>794</v>
      </c>
      <c r="D30">
        <v>2023</v>
      </c>
      <c r="E30" t="s">
        <v>752</v>
      </c>
    </row>
    <row r="31" spans="2:5" ht="10.5" customHeight="1">
      <c r="B31" s="2" t="s">
        <v>781</v>
      </c>
      <c r="C31" s="2" t="s">
        <v>795</v>
      </c>
      <c r="D31">
        <v>2023</v>
      </c>
      <c r="E31" t="s">
        <v>752</v>
      </c>
    </row>
    <row r="32" spans="2:5" ht="10.5" customHeight="1">
      <c r="B32" s="2" t="s">
        <v>781</v>
      </c>
      <c r="C32" s="2" t="s">
        <v>796</v>
      </c>
      <c r="D32">
        <v>2023</v>
      </c>
      <c r="E32" t="s">
        <v>752</v>
      </c>
    </row>
    <row r="33" spans="2:5" ht="10.5" customHeight="1">
      <c r="B33" s="2" t="s">
        <v>781</v>
      </c>
      <c r="C33" s="2" t="s">
        <v>797</v>
      </c>
      <c r="D33">
        <v>2023</v>
      </c>
      <c r="E33" t="s">
        <v>752</v>
      </c>
    </row>
    <row r="34" spans="2:5" ht="10.5" customHeight="1">
      <c r="B34" s="2" t="s">
        <v>781</v>
      </c>
      <c r="C34" s="2" t="s">
        <v>798</v>
      </c>
      <c r="D34">
        <v>2023</v>
      </c>
      <c r="E34" t="s">
        <v>752</v>
      </c>
    </row>
    <row r="35" spans="2:5" ht="10.5" customHeight="1">
      <c r="B35" s="2" t="s">
        <v>781</v>
      </c>
      <c r="C35" s="2" t="s">
        <v>799</v>
      </c>
      <c r="D35">
        <v>2023</v>
      </c>
      <c r="E35" t="s">
        <v>752</v>
      </c>
    </row>
    <row r="36" spans="2:5" ht="10.5" customHeight="1">
      <c r="B36" s="2" t="s">
        <v>781</v>
      </c>
      <c r="C36" s="2" t="s">
        <v>800</v>
      </c>
      <c r="D36">
        <v>2023</v>
      </c>
      <c r="E36" t="s">
        <v>752</v>
      </c>
    </row>
    <row r="37" spans="2:5" ht="10.5" customHeight="1">
      <c r="B37" s="2" t="s">
        <v>781</v>
      </c>
      <c r="C37" s="2" t="s">
        <v>801</v>
      </c>
      <c r="D37">
        <v>2023</v>
      </c>
      <c r="E37" t="s">
        <v>752</v>
      </c>
    </row>
    <row r="38" spans="2:5" ht="10.5" customHeight="1">
      <c r="B38" s="2" t="s">
        <v>781</v>
      </c>
      <c r="C38" s="2" t="s">
        <v>802</v>
      </c>
      <c r="D38">
        <v>2023</v>
      </c>
      <c r="E38" t="s">
        <v>752</v>
      </c>
    </row>
    <row r="39" spans="2:5" ht="10.5" customHeight="1">
      <c r="B39" s="2" t="s">
        <v>781</v>
      </c>
      <c r="C39" s="2" t="s">
        <v>803</v>
      </c>
      <c r="D39">
        <v>2023</v>
      </c>
      <c r="E39" t="s">
        <v>752</v>
      </c>
    </row>
    <row r="40" spans="2:5" ht="10.5" customHeight="1">
      <c r="B40" s="2" t="s">
        <v>781</v>
      </c>
      <c r="C40" s="2" t="s">
        <v>804</v>
      </c>
      <c r="D40">
        <v>2023</v>
      </c>
      <c r="E40" t="s">
        <v>752</v>
      </c>
    </row>
    <row r="41" spans="2:5" ht="10.5" customHeight="1">
      <c r="B41" s="158" t="s">
        <v>781</v>
      </c>
      <c r="C41" s="158" t="s">
        <v>805</v>
      </c>
      <c r="D41">
        <v>2023</v>
      </c>
      <c r="E41" t="s">
        <v>752</v>
      </c>
    </row>
    <row r="42" spans="2:5" ht="10.5" customHeight="1">
      <c r="B42" s="158" t="s">
        <v>781</v>
      </c>
      <c r="C42" s="158" t="s">
        <v>806</v>
      </c>
      <c r="D42">
        <v>2023</v>
      </c>
      <c r="E42" t="s">
        <v>752</v>
      </c>
    </row>
    <row r="43" spans="2:5" ht="10.5" customHeight="1">
      <c r="B43" s="158" t="s">
        <v>781</v>
      </c>
      <c r="C43" s="158" t="s">
        <v>807</v>
      </c>
      <c r="D43">
        <v>2023</v>
      </c>
      <c r="E43" t="s">
        <v>752</v>
      </c>
    </row>
    <row r="44" spans="2:5" ht="10.5" customHeight="1">
      <c r="B44" s="158" t="s">
        <v>781</v>
      </c>
      <c r="C44" s="158" t="s">
        <v>808</v>
      </c>
      <c r="D44">
        <v>2023</v>
      </c>
      <c r="E44" t="s">
        <v>752</v>
      </c>
    </row>
    <row r="45" spans="2:5" ht="10.5" customHeight="1">
      <c r="B45" s="158" t="s">
        <v>781</v>
      </c>
      <c r="C45" s="158" t="s">
        <v>809</v>
      </c>
      <c r="D45">
        <v>2023</v>
      </c>
      <c r="E45" t="s">
        <v>752</v>
      </c>
    </row>
    <row r="46" spans="2:5" ht="10.5" customHeight="1">
      <c r="B46" s="158" t="s">
        <v>781</v>
      </c>
      <c r="C46" s="158" t="s">
        <v>810</v>
      </c>
      <c r="D46">
        <v>2023</v>
      </c>
      <c r="E46" t="s">
        <v>752</v>
      </c>
    </row>
    <row r="47" spans="2:5" ht="10.5" customHeight="1">
      <c r="B47" s="158" t="s">
        <v>781</v>
      </c>
      <c r="C47" s="158" t="s">
        <v>811</v>
      </c>
      <c r="D47">
        <v>2023</v>
      </c>
      <c r="E47" t="s">
        <v>752</v>
      </c>
    </row>
    <row r="48" spans="2:5" ht="10.5" customHeight="1">
      <c r="B48" s="158" t="s">
        <v>781</v>
      </c>
      <c r="C48" s="158" t="s">
        <v>812</v>
      </c>
      <c r="D48">
        <v>2023</v>
      </c>
      <c r="E48" t="s">
        <v>752</v>
      </c>
    </row>
    <row r="49" spans="2:5" ht="10.5" customHeight="1">
      <c r="B49" s="158" t="s">
        <v>781</v>
      </c>
      <c r="C49" s="158" t="s">
        <v>813</v>
      </c>
      <c r="D49">
        <v>2023</v>
      </c>
      <c r="E49" t="s">
        <v>752</v>
      </c>
    </row>
    <row r="50" spans="2:5" ht="10.5" customHeight="1">
      <c r="B50" s="158" t="s">
        <v>781</v>
      </c>
      <c r="C50" s="158" t="s">
        <v>814</v>
      </c>
      <c r="D50">
        <v>2023</v>
      </c>
      <c r="E50" t="s">
        <v>752</v>
      </c>
    </row>
    <row r="51" spans="2:5" ht="10.5" customHeight="1">
      <c r="B51" s="158" t="s">
        <v>781</v>
      </c>
      <c r="C51" s="158" t="s">
        <v>48</v>
      </c>
      <c r="D51">
        <v>2023</v>
      </c>
      <c r="E51" t="s">
        <v>752</v>
      </c>
    </row>
    <row r="52" spans="2:5" ht="10.5" customHeight="1">
      <c r="B52" s="158" t="s">
        <v>781</v>
      </c>
      <c r="C52" s="158" t="s">
        <v>815</v>
      </c>
      <c r="D52">
        <v>2023</v>
      </c>
      <c r="E52" t="s">
        <v>752</v>
      </c>
    </row>
    <row r="53" spans="2:5" ht="10.5" customHeight="1">
      <c r="B53" s="158" t="s">
        <v>781</v>
      </c>
      <c r="C53" s="158" t="s">
        <v>816</v>
      </c>
      <c r="D53">
        <v>2023</v>
      </c>
      <c r="E53" t="s">
        <v>752</v>
      </c>
    </row>
    <row r="54" spans="2:5" ht="10.5" customHeight="1">
      <c r="B54" s="158" t="s">
        <v>781</v>
      </c>
      <c r="C54" s="158" t="s">
        <v>817</v>
      </c>
      <c r="D54">
        <v>2023</v>
      </c>
      <c r="E54" t="s">
        <v>752</v>
      </c>
    </row>
    <row r="55" spans="2:5" ht="10.5" customHeight="1">
      <c r="B55" s="158" t="s">
        <v>781</v>
      </c>
      <c r="C55" s="158" t="s">
        <v>818</v>
      </c>
      <c r="D55">
        <v>2023</v>
      </c>
      <c r="E55" t="s">
        <v>752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93E3-9EC4-B28A-BEC2-F330A00CB8D4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223"/>
  </cols>
  <sheetData>
    <row r="1" spans="1:2" ht="10.5" customHeight="1">
      <c r="A1" s="158" t="s">
        <v>819</v>
      </c>
      <c r="B1" s="1" t="s">
        <v>820</v>
      </c>
    </row>
    <row r="2" spans="1:2" ht="10.5" customHeight="1">
      <c r="A2" s="158" t="s">
        <v>821</v>
      </c>
      <c r="B2" t="s">
        <v>544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F7415-946C-EA43-8D2B-D0F065209098}">
  <sheetPr>
    <tabColor rgb="FFFFCC99"/>
  </sheetPr>
  <dimension ref="A1:EI116"/>
  <sheetViews>
    <sheetView showGridLines="0" zoomScale="80" workbookViewId="0"/>
  </sheetViews>
  <sheetFormatPr defaultRowHeight="10.5" customHeight="1"/>
  <cols>
    <col min="1" max="1" width="9.140625" style="223"/>
  </cols>
  <sheetData>
    <row r="1" spans="1:139" ht="11.25" customHeight="1">
      <c r="A1" s="9"/>
      <c r="DQ1" s="1" t="s">
        <v>822</v>
      </c>
      <c r="DR1" s="159" t="s">
        <v>823</v>
      </c>
      <c r="DS1" s="159" t="s">
        <v>63</v>
      </c>
      <c r="DT1" s="159" t="s">
        <v>824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825</v>
      </c>
      <c r="EC1" s="159" t="s">
        <v>826</v>
      </c>
      <c r="ED1" s="159" t="s">
        <v>827</v>
      </c>
      <c r="EE1" s="159" t="s">
        <v>828</v>
      </c>
      <c r="EF1" s="1" t="s">
        <v>829</v>
      </c>
      <c r="EG1" s="159" t="s">
        <v>830</v>
      </c>
      <c r="EH1" s="159" t="s">
        <v>831</v>
      </c>
      <c r="EI1" s="159" t="s">
        <v>832</v>
      </c>
    </row>
    <row r="2" spans="1:139" ht="10.5" customHeight="1">
      <c r="DQ2" t="s">
        <v>833</v>
      </c>
      <c r="DR2" t="s">
        <v>834</v>
      </c>
      <c r="DS2" t="s">
        <v>835</v>
      </c>
      <c r="DT2" t="s">
        <v>836</v>
      </c>
      <c r="DU2" t="s">
        <v>837</v>
      </c>
      <c r="DV2" t="s">
        <v>838</v>
      </c>
      <c r="DW2" t="s">
        <v>31</v>
      </c>
      <c r="DX2" t="s">
        <v>839</v>
      </c>
      <c r="DY2" t="s">
        <v>840</v>
      </c>
      <c r="DZ2" t="s">
        <v>841</v>
      </c>
      <c r="EA2" t="s">
        <v>842</v>
      </c>
      <c r="EB2" t="s">
        <v>843</v>
      </c>
      <c r="EC2" t="s">
        <v>844</v>
      </c>
      <c r="ED2" t="s">
        <v>845</v>
      </c>
      <c r="EE2" t="s">
        <v>846</v>
      </c>
      <c r="EF2" t="s">
        <v>781</v>
      </c>
      <c r="EG2" t="s">
        <v>847</v>
      </c>
      <c r="EH2" t="s">
        <v>848</v>
      </c>
      <c r="EI2" t="s">
        <v>849</v>
      </c>
    </row>
    <row r="3" spans="1:139" ht="10.5" customHeight="1">
      <c r="DR3" t="s">
        <v>18</v>
      </c>
      <c r="DW3">
        <v>26470028</v>
      </c>
      <c r="DX3" t="s">
        <v>850</v>
      </c>
      <c r="DY3" t="s">
        <v>851</v>
      </c>
      <c r="DZ3" t="s">
        <v>852</v>
      </c>
      <c r="EA3" t="s">
        <v>853</v>
      </c>
      <c r="EF3" t="s">
        <v>795</v>
      </c>
      <c r="EG3" t="s">
        <v>854</v>
      </c>
      <c r="EI3" t="s">
        <v>855</v>
      </c>
    </row>
    <row r="4" spans="1:139" ht="10.5" customHeight="1">
      <c r="DR4" t="s">
        <v>18</v>
      </c>
      <c r="DW4">
        <v>26320280</v>
      </c>
      <c r="DX4" t="s">
        <v>856</v>
      </c>
      <c r="DY4" t="s">
        <v>857</v>
      </c>
      <c r="DZ4" t="s">
        <v>858</v>
      </c>
      <c r="EA4" t="s">
        <v>859</v>
      </c>
      <c r="EB4" s="160">
        <v>37508</v>
      </c>
      <c r="EF4" t="s">
        <v>795</v>
      </c>
      <c r="EG4" t="s">
        <v>854</v>
      </c>
      <c r="EI4" t="s">
        <v>855</v>
      </c>
    </row>
    <row r="5" spans="1:139" ht="10.5" customHeight="1">
      <c r="DR5" t="s">
        <v>18</v>
      </c>
      <c r="DW5">
        <v>26320268</v>
      </c>
      <c r="DX5" t="s">
        <v>860</v>
      </c>
      <c r="DY5" t="s">
        <v>861</v>
      </c>
      <c r="DZ5" t="s">
        <v>852</v>
      </c>
      <c r="EA5" t="s">
        <v>862</v>
      </c>
      <c r="EF5" t="s">
        <v>795</v>
      </c>
      <c r="EG5" t="s">
        <v>854</v>
      </c>
      <c r="EI5" t="s">
        <v>855</v>
      </c>
    </row>
    <row r="6" spans="1:139" ht="10.5" customHeight="1">
      <c r="DR6" t="s">
        <v>18</v>
      </c>
      <c r="DW6">
        <v>27051081</v>
      </c>
      <c r="DX6" t="s">
        <v>863</v>
      </c>
      <c r="DY6" t="s">
        <v>192</v>
      </c>
      <c r="DZ6" t="s">
        <v>864</v>
      </c>
      <c r="EA6" t="s">
        <v>191</v>
      </c>
      <c r="EB6" s="160">
        <v>38705</v>
      </c>
      <c r="EF6" t="s">
        <v>789</v>
      </c>
      <c r="EG6" t="s">
        <v>865</v>
      </c>
      <c r="EI6" t="s">
        <v>855</v>
      </c>
    </row>
    <row r="7" spans="1:139" ht="10.5" customHeight="1">
      <c r="DR7" t="s">
        <v>18</v>
      </c>
      <c r="DW7">
        <v>27051081</v>
      </c>
      <c r="DX7" t="s">
        <v>863</v>
      </c>
      <c r="DY7" t="s">
        <v>192</v>
      </c>
      <c r="DZ7" t="s">
        <v>864</v>
      </c>
      <c r="EA7" t="s">
        <v>191</v>
      </c>
      <c r="EB7" s="160">
        <v>38705</v>
      </c>
      <c r="EF7" t="s">
        <v>786</v>
      </c>
      <c r="EG7" t="s">
        <v>866</v>
      </c>
      <c r="EI7" t="s">
        <v>855</v>
      </c>
    </row>
    <row r="8" spans="1:139" ht="10.5" customHeight="1">
      <c r="DR8" t="s">
        <v>18</v>
      </c>
      <c r="DW8">
        <v>26759235</v>
      </c>
      <c r="DX8" t="s">
        <v>867</v>
      </c>
      <c r="DY8" t="s">
        <v>192</v>
      </c>
      <c r="DZ8" t="s">
        <v>868</v>
      </c>
      <c r="EA8" t="s">
        <v>191</v>
      </c>
      <c r="EF8" t="s">
        <v>793</v>
      </c>
      <c r="EG8" t="s">
        <v>869</v>
      </c>
      <c r="EI8" t="s">
        <v>855</v>
      </c>
    </row>
    <row r="9" spans="1:139" ht="10.5" customHeight="1">
      <c r="DR9" t="s">
        <v>18</v>
      </c>
      <c r="DW9">
        <v>26759238</v>
      </c>
      <c r="DX9" t="s">
        <v>870</v>
      </c>
      <c r="DY9" t="s">
        <v>192</v>
      </c>
      <c r="DZ9" t="s">
        <v>193</v>
      </c>
      <c r="EA9" t="s">
        <v>191</v>
      </c>
      <c r="EF9" t="s">
        <v>787</v>
      </c>
      <c r="EG9" t="s">
        <v>871</v>
      </c>
      <c r="EI9" t="s">
        <v>855</v>
      </c>
    </row>
    <row r="10" spans="1:139" ht="10.5" customHeight="1">
      <c r="DR10" t="s">
        <v>18</v>
      </c>
      <c r="DW10">
        <v>26838917</v>
      </c>
      <c r="DX10" t="s">
        <v>872</v>
      </c>
      <c r="DY10" t="s">
        <v>205</v>
      </c>
      <c r="DZ10" t="s">
        <v>873</v>
      </c>
      <c r="EA10" t="s">
        <v>204</v>
      </c>
      <c r="EF10" t="s">
        <v>795</v>
      </c>
      <c r="EG10" t="s">
        <v>854</v>
      </c>
      <c r="EI10" t="s">
        <v>855</v>
      </c>
    </row>
    <row r="11" spans="1:139" ht="10.5" customHeight="1">
      <c r="DR11" t="s">
        <v>18</v>
      </c>
      <c r="DW11">
        <v>26515061</v>
      </c>
      <c r="DX11" t="s">
        <v>874</v>
      </c>
      <c r="DY11" t="s">
        <v>205</v>
      </c>
      <c r="DZ11" t="s">
        <v>875</v>
      </c>
      <c r="EA11" t="s">
        <v>204</v>
      </c>
      <c r="EF11" t="s">
        <v>795</v>
      </c>
      <c r="EG11" t="s">
        <v>854</v>
      </c>
      <c r="EI11" t="s">
        <v>855</v>
      </c>
    </row>
    <row r="12" spans="1:139" ht="10.5" customHeight="1">
      <c r="DR12" t="s">
        <v>18</v>
      </c>
      <c r="DW12">
        <v>26320295</v>
      </c>
      <c r="DX12" t="s">
        <v>203</v>
      </c>
      <c r="DY12" t="s">
        <v>205</v>
      </c>
      <c r="DZ12" t="s">
        <v>206</v>
      </c>
      <c r="EA12" t="s">
        <v>204</v>
      </c>
      <c r="EB12" s="160">
        <v>38708</v>
      </c>
      <c r="EF12" t="s">
        <v>796</v>
      </c>
      <c r="EG12" t="s">
        <v>876</v>
      </c>
      <c r="EI12" t="s">
        <v>855</v>
      </c>
    </row>
    <row r="13" spans="1:139" ht="10.5" customHeight="1">
      <c r="DR13" t="s">
        <v>18</v>
      </c>
      <c r="DW13">
        <v>26320283</v>
      </c>
      <c r="DX13" t="s">
        <v>230</v>
      </c>
      <c r="DY13" t="s">
        <v>233</v>
      </c>
      <c r="DZ13" t="s">
        <v>234</v>
      </c>
      <c r="EA13" t="s">
        <v>232</v>
      </c>
      <c r="EF13" t="s">
        <v>795</v>
      </c>
      <c r="EG13" t="s">
        <v>854</v>
      </c>
      <c r="EI13" t="s">
        <v>855</v>
      </c>
    </row>
    <row r="14" spans="1:139" ht="10.5" customHeight="1">
      <c r="DR14" t="s">
        <v>18</v>
      </c>
      <c r="DW14">
        <v>26470018</v>
      </c>
      <c r="DX14" t="s">
        <v>877</v>
      </c>
      <c r="DY14" t="s">
        <v>878</v>
      </c>
      <c r="DZ14" t="s">
        <v>198</v>
      </c>
      <c r="EA14" t="s">
        <v>879</v>
      </c>
      <c r="EF14" t="s">
        <v>808</v>
      </c>
      <c r="EG14" t="s">
        <v>880</v>
      </c>
      <c r="EI14" t="s">
        <v>855</v>
      </c>
    </row>
    <row r="15" spans="1:139" ht="10.5" customHeight="1">
      <c r="DR15" t="s">
        <v>18</v>
      </c>
      <c r="DW15">
        <v>26320284</v>
      </c>
      <c r="DX15" t="s">
        <v>881</v>
      </c>
      <c r="DY15" t="s">
        <v>882</v>
      </c>
      <c r="DZ15" t="s">
        <v>883</v>
      </c>
      <c r="EA15" t="s">
        <v>884</v>
      </c>
      <c r="EB15" s="160">
        <v>34737</v>
      </c>
      <c r="EF15" t="s">
        <v>795</v>
      </c>
      <c r="EG15" t="s">
        <v>854</v>
      </c>
      <c r="EI15" t="s">
        <v>855</v>
      </c>
    </row>
    <row r="16" spans="1:139" ht="10.5" customHeight="1">
      <c r="DR16" t="s">
        <v>18</v>
      </c>
      <c r="DW16">
        <v>26320278</v>
      </c>
      <c r="DX16" t="s">
        <v>885</v>
      </c>
      <c r="DY16" t="s">
        <v>886</v>
      </c>
      <c r="DZ16" t="s">
        <v>887</v>
      </c>
      <c r="EA16" t="s">
        <v>888</v>
      </c>
      <c r="EB16" s="160">
        <v>38894</v>
      </c>
      <c r="EF16" t="s">
        <v>795</v>
      </c>
      <c r="EG16" t="s">
        <v>854</v>
      </c>
      <c r="EI16" t="s">
        <v>855</v>
      </c>
    </row>
    <row r="17" spans="122:139" ht="10.5" customHeight="1">
      <c r="DR17" t="s">
        <v>18</v>
      </c>
      <c r="DW17">
        <v>26320281</v>
      </c>
      <c r="DX17" t="s">
        <v>216</v>
      </c>
      <c r="DY17" t="s">
        <v>218</v>
      </c>
      <c r="DZ17" t="s">
        <v>219</v>
      </c>
      <c r="EA17" t="s">
        <v>217</v>
      </c>
      <c r="EB17" s="160">
        <v>35566</v>
      </c>
      <c r="EF17" t="s">
        <v>795</v>
      </c>
      <c r="EG17" t="s">
        <v>854</v>
      </c>
      <c r="EI17" t="s">
        <v>855</v>
      </c>
    </row>
    <row r="18" spans="122:139" ht="10.5" customHeight="1">
      <c r="DR18" t="s">
        <v>18</v>
      </c>
      <c r="DW18">
        <v>26538809</v>
      </c>
      <c r="DX18" t="s">
        <v>235</v>
      </c>
      <c r="DY18" t="s">
        <v>238</v>
      </c>
      <c r="DZ18" t="s">
        <v>188</v>
      </c>
      <c r="EA18" t="s">
        <v>237</v>
      </c>
      <c r="EF18" t="s">
        <v>808</v>
      </c>
      <c r="EG18" t="s">
        <v>880</v>
      </c>
      <c r="EI18" t="s">
        <v>855</v>
      </c>
    </row>
    <row r="19" spans="122:139" ht="10.5" customHeight="1">
      <c r="DR19" t="s">
        <v>18</v>
      </c>
      <c r="DW19">
        <v>26318876</v>
      </c>
      <c r="DX19" t="s">
        <v>889</v>
      </c>
      <c r="DY19" t="s">
        <v>890</v>
      </c>
      <c r="DZ19" t="s">
        <v>891</v>
      </c>
      <c r="EA19" t="s">
        <v>892</v>
      </c>
      <c r="EF19" t="s">
        <v>789</v>
      </c>
      <c r="EG19" t="s">
        <v>865</v>
      </c>
      <c r="EI19" t="s">
        <v>855</v>
      </c>
    </row>
    <row r="20" spans="122:139" ht="10.5" customHeight="1">
      <c r="DR20" t="s">
        <v>18</v>
      </c>
      <c r="DW20">
        <v>28445259</v>
      </c>
      <c r="DX20" t="s">
        <v>893</v>
      </c>
      <c r="DY20" t="s">
        <v>894</v>
      </c>
      <c r="DZ20" t="s">
        <v>895</v>
      </c>
      <c r="EA20" t="s">
        <v>896</v>
      </c>
      <c r="EB20" s="160">
        <v>39630</v>
      </c>
      <c r="EF20" t="s">
        <v>786</v>
      </c>
      <c r="EG20" t="s">
        <v>866</v>
      </c>
      <c r="EI20" t="s">
        <v>855</v>
      </c>
    </row>
    <row r="21" spans="122:139" ht="10.5" customHeight="1">
      <c r="DR21" t="s">
        <v>18</v>
      </c>
      <c r="DW21">
        <v>26519096</v>
      </c>
      <c r="DX21" t="s">
        <v>897</v>
      </c>
      <c r="DY21" t="s">
        <v>898</v>
      </c>
      <c r="DZ21" t="s">
        <v>899</v>
      </c>
      <c r="EA21" t="s">
        <v>900</v>
      </c>
      <c r="EB21" s="160">
        <v>39849</v>
      </c>
      <c r="EF21" t="s">
        <v>789</v>
      </c>
      <c r="EG21" t="s">
        <v>865</v>
      </c>
      <c r="EI21" t="s">
        <v>855</v>
      </c>
    </row>
    <row r="22" spans="122:139" ht="10.5" customHeight="1">
      <c r="DR22" t="s">
        <v>18</v>
      </c>
      <c r="DW22">
        <v>26470237</v>
      </c>
      <c r="DX22" t="s">
        <v>901</v>
      </c>
      <c r="DY22" t="s">
        <v>902</v>
      </c>
      <c r="DZ22" t="s">
        <v>903</v>
      </c>
      <c r="EA22" t="s">
        <v>904</v>
      </c>
      <c r="EB22" s="160">
        <v>40345</v>
      </c>
      <c r="EF22" t="s">
        <v>795</v>
      </c>
      <c r="EG22" t="s">
        <v>854</v>
      </c>
      <c r="EI22" t="s">
        <v>855</v>
      </c>
    </row>
    <row r="23" spans="122:139" ht="10.5" customHeight="1">
      <c r="DR23" t="s">
        <v>18</v>
      </c>
      <c r="DW23">
        <v>26320282</v>
      </c>
      <c r="DX23" t="s">
        <v>905</v>
      </c>
      <c r="DY23" t="s">
        <v>906</v>
      </c>
      <c r="DZ23" t="s">
        <v>903</v>
      </c>
      <c r="EA23" t="s">
        <v>907</v>
      </c>
      <c r="EF23" t="s">
        <v>795</v>
      </c>
      <c r="EG23" t="s">
        <v>854</v>
      </c>
      <c r="EI23" t="s">
        <v>855</v>
      </c>
    </row>
    <row r="24" spans="122:139" ht="10.5" customHeight="1">
      <c r="DR24" t="s">
        <v>18</v>
      </c>
      <c r="DW24">
        <v>31623436</v>
      </c>
      <c r="DX24" t="s">
        <v>908</v>
      </c>
      <c r="DY24" t="s">
        <v>909</v>
      </c>
      <c r="DZ24" t="s">
        <v>910</v>
      </c>
      <c r="EA24" t="s">
        <v>911</v>
      </c>
      <c r="EB24" s="160">
        <v>44831</v>
      </c>
      <c r="EF24" t="s">
        <v>795</v>
      </c>
      <c r="EG24" t="s">
        <v>854</v>
      </c>
      <c r="EI24" t="s">
        <v>855</v>
      </c>
    </row>
    <row r="25" spans="122:139" ht="10.5" customHeight="1">
      <c r="DR25" t="s">
        <v>18</v>
      </c>
      <c r="DW25">
        <v>26319157</v>
      </c>
      <c r="DX25" t="s">
        <v>912</v>
      </c>
      <c r="DY25" t="s">
        <v>913</v>
      </c>
      <c r="DZ25" t="s">
        <v>914</v>
      </c>
      <c r="EA25" t="s">
        <v>915</v>
      </c>
      <c r="EB25" s="160">
        <v>35177</v>
      </c>
      <c r="EF25" t="s">
        <v>782</v>
      </c>
      <c r="EG25" t="s">
        <v>916</v>
      </c>
      <c r="EI25" t="s">
        <v>855</v>
      </c>
    </row>
    <row r="26" spans="122:139" ht="10.5" customHeight="1">
      <c r="DR26" t="s">
        <v>18</v>
      </c>
      <c r="DW26">
        <v>31338821</v>
      </c>
      <c r="DX26" t="s">
        <v>917</v>
      </c>
      <c r="DY26" t="s">
        <v>918</v>
      </c>
      <c r="DZ26" t="s">
        <v>181</v>
      </c>
      <c r="EA26" t="s">
        <v>919</v>
      </c>
      <c r="EB26" s="160">
        <v>43703</v>
      </c>
      <c r="EF26" t="s">
        <v>786</v>
      </c>
      <c r="EG26" t="s">
        <v>866</v>
      </c>
      <c r="EI26" t="s">
        <v>855</v>
      </c>
    </row>
    <row r="27" spans="122:139" ht="10.5" customHeight="1">
      <c r="DR27" t="s">
        <v>18</v>
      </c>
      <c r="DW27">
        <v>28135760</v>
      </c>
      <c r="DX27" t="s">
        <v>920</v>
      </c>
      <c r="DY27" t="s">
        <v>921</v>
      </c>
      <c r="DZ27" t="s">
        <v>922</v>
      </c>
      <c r="EA27" t="s">
        <v>923</v>
      </c>
      <c r="EF27" t="s">
        <v>795</v>
      </c>
      <c r="EG27" t="s">
        <v>854</v>
      </c>
      <c r="EI27" t="s">
        <v>855</v>
      </c>
    </row>
    <row r="28" spans="122:139" ht="10.5" customHeight="1">
      <c r="DR28" t="s">
        <v>18</v>
      </c>
      <c r="DW28">
        <v>26516002</v>
      </c>
      <c r="DX28" t="s">
        <v>924</v>
      </c>
      <c r="DY28" t="s">
        <v>925</v>
      </c>
      <c r="DZ28" t="s">
        <v>926</v>
      </c>
      <c r="EA28" t="s">
        <v>927</v>
      </c>
      <c r="EF28" t="s">
        <v>789</v>
      </c>
      <c r="EG28" t="s">
        <v>865</v>
      </c>
      <c r="EI28" t="s">
        <v>855</v>
      </c>
    </row>
    <row r="29" spans="122:139" ht="10.5" customHeight="1">
      <c r="DR29" t="s">
        <v>18</v>
      </c>
      <c r="DW29">
        <v>26530078</v>
      </c>
      <c r="DX29" t="s">
        <v>928</v>
      </c>
      <c r="DY29" t="s">
        <v>223</v>
      </c>
      <c r="DZ29" t="s">
        <v>929</v>
      </c>
      <c r="EA29" t="s">
        <v>222</v>
      </c>
      <c r="EF29" t="s">
        <v>795</v>
      </c>
      <c r="EG29" t="s">
        <v>854</v>
      </c>
      <c r="EI29" t="s">
        <v>855</v>
      </c>
    </row>
    <row r="30" spans="122:139" ht="10.5" customHeight="1">
      <c r="DR30" t="s">
        <v>18</v>
      </c>
      <c r="DW30">
        <v>26831572</v>
      </c>
      <c r="DX30" t="s">
        <v>930</v>
      </c>
      <c r="DY30" t="s">
        <v>931</v>
      </c>
      <c r="DZ30" t="s">
        <v>932</v>
      </c>
      <c r="EA30" t="s">
        <v>932</v>
      </c>
      <c r="EF30" t="s">
        <v>788</v>
      </c>
      <c r="EG30" t="s">
        <v>933</v>
      </c>
      <c r="EI30" t="s">
        <v>855</v>
      </c>
    </row>
    <row r="31" spans="122:139" ht="10.5" customHeight="1">
      <c r="DR31" t="s">
        <v>18</v>
      </c>
      <c r="DW31">
        <v>26320272</v>
      </c>
      <c r="DX31" t="s">
        <v>934</v>
      </c>
      <c r="DY31" t="s">
        <v>935</v>
      </c>
      <c r="DZ31" t="s">
        <v>852</v>
      </c>
      <c r="EA31" t="s">
        <v>936</v>
      </c>
      <c r="EB31" s="160">
        <v>33966</v>
      </c>
      <c r="EF31" t="s">
        <v>795</v>
      </c>
      <c r="EG31" t="s">
        <v>854</v>
      </c>
      <c r="EI31" t="s">
        <v>855</v>
      </c>
    </row>
    <row r="32" spans="122:139" ht="10.5" customHeight="1">
      <c r="DR32" t="s">
        <v>18</v>
      </c>
      <c r="DW32">
        <v>26470185</v>
      </c>
      <c r="DX32" t="s">
        <v>937</v>
      </c>
      <c r="DY32" t="s">
        <v>938</v>
      </c>
      <c r="DZ32" t="s">
        <v>248</v>
      </c>
      <c r="EA32" t="s">
        <v>939</v>
      </c>
      <c r="EF32" t="s">
        <v>782</v>
      </c>
      <c r="EG32" t="s">
        <v>916</v>
      </c>
      <c r="EI32" t="s">
        <v>855</v>
      </c>
    </row>
    <row r="33" spans="122:139" ht="10.5" customHeight="1">
      <c r="DR33" t="s">
        <v>18</v>
      </c>
      <c r="DW33">
        <v>26470185</v>
      </c>
      <c r="DX33" t="s">
        <v>937</v>
      </c>
      <c r="DY33" t="s">
        <v>938</v>
      </c>
      <c r="DZ33" t="s">
        <v>248</v>
      </c>
      <c r="EA33" t="s">
        <v>939</v>
      </c>
      <c r="EF33" t="s">
        <v>785</v>
      </c>
      <c r="EG33" t="s">
        <v>940</v>
      </c>
      <c r="EI33" t="s">
        <v>855</v>
      </c>
    </row>
    <row r="34" spans="122:139" ht="10.5" customHeight="1">
      <c r="DR34" t="s">
        <v>18</v>
      </c>
      <c r="DW34">
        <v>26470185</v>
      </c>
      <c r="DX34" t="s">
        <v>937</v>
      </c>
      <c r="DY34" t="s">
        <v>938</v>
      </c>
      <c r="DZ34" t="s">
        <v>248</v>
      </c>
      <c r="EA34" t="s">
        <v>939</v>
      </c>
      <c r="EF34" t="s">
        <v>789</v>
      </c>
      <c r="EG34" t="s">
        <v>865</v>
      </c>
      <c r="EI34" t="s">
        <v>855</v>
      </c>
    </row>
    <row r="35" spans="122:139" ht="10.5" customHeight="1">
      <c r="DR35" t="s">
        <v>18</v>
      </c>
      <c r="DW35">
        <v>31026482</v>
      </c>
      <c r="DX35" t="s">
        <v>941</v>
      </c>
      <c r="DY35" t="s">
        <v>942</v>
      </c>
      <c r="DZ35" t="s">
        <v>943</v>
      </c>
      <c r="EA35" t="s">
        <v>944</v>
      </c>
      <c r="EF35" t="s">
        <v>945</v>
      </c>
      <c r="EG35" t="s">
        <v>946</v>
      </c>
      <c r="EI35" t="s">
        <v>947</v>
      </c>
    </row>
    <row r="36" spans="122:139" ht="10.5" customHeight="1">
      <c r="DR36" t="s">
        <v>18</v>
      </c>
      <c r="DW36">
        <v>26320288</v>
      </c>
      <c r="DX36" t="s">
        <v>244</v>
      </c>
      <c r="DY36" t="s">
        <v>247</v>
      </c>
      <c r="DZ36" t="s">
        <v>248</v>
      </c>
      <c r="EA36" t="s">
        <v>246</v>
      </c>
      <c r="EF36" t="s">
        <v>789</v>
      </c>
      <c r="EG36" t="s">
        <v>865</v>
      </c>
      <c r="EI36" t="s">
        <v>855</v>
      </c>
    </row>
    <row r="37" spans="122:139" ht="10.5" customHeight="1">
      <c r="DR37" t="s">
        <v>18</v>
      </c>
      <c r="DW37">
        <v>26320288</v>
      </c>
      <c r="DX37" t="s">
        <v>244</v>
      </c>
      <c r="DY37" t="s">
        <v>247</v>
      </c>
      <c r="DZ37" t="s">
        <v>248</v>
      </c>
      <c r="EA37" t="s">
        <v>246</v>
      </c>
      <c r="EF37" t="s">
        <v>799</v>
      </c>
      <c r="EG37" t="s">
        <v>948</v>
      </c>
      <c r="EI37" t="s">
        <v>855</v>
      </c>
    </row>
    <row r="38" spans="122:139" ht="10.5" customHeight="1">
      <c r="DR38" t="s">
        <v>18</v>
      </c>
      <c r="DW38">
        <v>26320296</v>
      </c>
      <c r="DX38" t="s">
        <v>949</v>
      </c>
      <c r="DY38" t="s">
        <v>950</v>
      </c>
      <c r="DZ38" t="s">
        <v>951</v>
      </c>
      <c r="EA38" t="s">
        <v>952</v>
      </c>
      <c r="EB38" s="160">
        <v>34516</v>
      </c>
      <c r="EF38" t="s">
        <v>795</v>
      </c>
      <c r="EG38" t="s">
        <v>854</v>
      </c>
      <c r="EI38" t="s">
        <v>855</v>
      </c>
    </row>
    <row r="39" spans="122:139" ht="10.5" customHeight="1">
      <c r="DR39" t="s">
        <v>18</v>
      </c>
      <c r="DW39">
        <v>27572835</v>
      </c>
      <c r="DX39" t="s">
        <v>953</v>
      </c>
      <c r="DY39" t="s">
        <v>954</v>
      </c>
      <c r="DZ39" t="s">
        <v>955</v>
      </c>
      <c r="EA39" t="s">
        <v>956</v>
      </c>
      <c r="EF39" t="s">
        <v>808</v>
      </c>
      <c r="EG39" t="s">
        <v>880</v>
      </c>
      <c r="EI39" t="s">
        <v>855</v>
      </c>
    </row>
    <row r="40" spans="122:139" ht="10.5" customHeight="1">
      <c r="DR40" t="s">
        <v>18</v>
      </c>
      <c r="DW40">
        <v>27630251</v>
      </c>
      <c r="DX40" t="s">
        <v>957</v>
      </c>
      <c r="DY40" t="s">
        <v>192</v>
      </c>
      <c r="DZ40" t="s">
        <v>958</v>
      </c>
      <c r="EA40" t="s">
        <v>191</v>
      </c>
      <c r="EF40" t="s">
        <v>788</v>
      </c>
      <c r="EG40" t="s">
        <v>933</v>
      </c>
      <c r="EI40" t="s">
        <v>855</v>
      </c>
    </row>
    <row r="41" spans="122:139" ht="10.5" customHeight="1">
      <c r="DR41" t="s">
        <v>18</v>
      </c>
      <c r="DW41">
        <v>27630255</v>
      </c>
      <c r="DX41" t="s">
        <v>959</v>
      </c>
      <c r="DY41" t="s">
        <v>192</v>
      </c>
      <c r="DZ41" t="s">
        <v>960</v>
      </c>
      <c r="EA41" t="s">
        <v>191</v>
      </c>
      <c r="EF41" t="s">
        <v>786</v>
      </c>
      <c r="EG41" t="s">
        <v>866</v>
      </c>
      <c r="EI41" t="s">
        <v>855</v>
      </c>
    </row>
    <row r="42" spans="122:139" ht="10.5" customHeight="1">
      <c r="DR42" t="s">
        <v>18</v>
      </c>
      <c r="DW42">
        <v>28493708</v>
      </c>
      <c r="DX42" t="s">
        <v>961</v>
      </c>
      <c r="DY42" t="s">
        <v>192</v>
      </c>
      <c r="DZ42" t="s">
        <v>962</v>
      </c>
      <c r="EA42" t="s">
        <v>191</v>
      </c>
      <c r="EF42" t="s">
        <v>788</v>
      </c>
      <c r="EG42" t="s">
        <v>933</v>
      </c>
      <c r="EI42" t="s">
        <v>855</v>
      </c>
    </row>
    <row r="43" spans="122:139" ht="10.5" customHeight="1">
      <c r="DR43" t="s">
        <v>18</v>
      </c>
      <c r="DW43">
        <v>27572850</v>
      </c>
      <c r="DX43" t="s">
        <v>963</v>
      </c>
      <c r="DY43" t="s">
        <v>964</v>
      </c>
      <c r="DZ43" t="s">
        <v>965</v>
      </c>
      <c r="EA43" t="s">
        <v>966</v>
      </c>
      <c r="EF43" t="s">
        <v>808</v>
      </c>
      <c r="EG43" t="s">
        <v>880</v>
      </c>
      <c r="EI43" t="s">
        <v>855</v>
      </c>
    </row>
    <row r="44" spans="122:139" ht="10.5" customHeight="1">
      <c r="DR44" t="s">
        <v>18</v>
      </c>
      <c r="DW44">
        <v>27572819</v>
      </c>
      <c r="DX44" t="s">
        <v>967</v>
      </c>
      <c r="DY44" t="s">
        <v>968</v>
      </c>
      <c r="DZ44" t="s">
        <v>965</v>
      </c>
      <c r="EA44" t="s">
        <v>969</v>
      </c>
      <c r="EF44" t="s">
        <v>808</v>
      </c>
      <c r="EG44" t="s">
        <v>880</v>
      </c>
      <c r="EI44" t="s">
        <v>855</v>
      </c>
    </row>
    <row r="45" spans="122:139" ht="10.5" customHeight="1">
      <c r="DR45" t="s">
        <v>18</v>
      </c>
      <c r="DW45">
        <v>26802692</v>
      </c>
      <c r="DX45" t="s">
        <v>970</v>
      </c>
      <c r="DY45" t="s">
        <v>971</v>
      </c>
      <c r="DZ45" t="s">
        <v>972</v>
      </c>
      <c r="EA45" t="s">
        <v>973</v>
      </c>
      <c r="EF45" t="s">
        <v>795</v>
      </c>
      <c r="EG45" t="s">
        <v>854</v>
      </c>
      <c r="EI45" t="s">
        <v>855</v>
      </c>
    </row>
    <row r="46" spans="122:139" ht="10.5" customHeight="1">
      <c r="DR46" t="s">
        <v>18</v>
      </c>
      <c r="DW46">
        <v>26320258</v>
      </c>
      <c r="DX46" t="s">
        <v>974</v>
      </c>
      <c r="DY46" t="s">
        <v>975</v>
      </c>
      <c r="DZ46" t="s">
        <v>976</v>
      </c>
      <c r="EA46" t="s">
        <v>977</v>
      </c>
      <c r="EB46" s="160">
        <v>33907</v>
      </c>
      <c r="EF46" t="s">
        <v>795</v>
      </c>
      <c r="EG46" t="s">
        <v>854</v>
      </c>
      <c r="EI46" t="s">
        <v>855</v>
      </c>
    </row>
    <row r="47" spans="122:139" ht="10.5" customHeight="1">
      <c r="DR47" t="s">
        <v>18</v>
      </c>
      <c r="DW47">
        <v>26470040</v>
      </c>
      <c r="DX47" t="s">
        <v>978</v>
      </c>
      <c r="DY47" t="s">
        <v>979</v>
      </c>
      <c r="DZ47" t="s">
        <v>852</v>
      </c>
      <c r="EA47" t="s">
        <v>980</v>
      </c>
      <c r="EF47" t="s">
        <v>795</v>
      </c>
      <c r="EG47" t="s">
        <v>854</v>
      </c>
      <c r="EI47" t="s">
        <v>855</v>
      </c>
    </row>
    <row r="48" spans="122:139" ht="10.5" customHeight="1">
      <c r="DR48" t="s">
        <v>18</v>
      </c>
      <c r="DW48">
        <v>26320297</v>
      </c>
      <c r="DX48" t="s">
        <v>981</v>
      </c>
      <c r="DY48" t="s">
        <v>982</v>
      </c>
      <c r="DZ48" t="s">
        <v>922</v>
      </c>
      <c r="EA48" t="s">
        <v>983</v>
      </c>
      <c r="EB48" s="160">
        <v>38804</v>
      </c>
      <c r="EF48" t="s">
        <v>795</v>
      </c>
      <c r="EG48" t="s">
        <v>854</v>
      </c>
      <c r="EI48" t="s">
        <v>855</v>
      </c>
    </row>
    <row r="49" spans="122:139" ht="10.5" customHeight="1">
      <c r="DR49" t="s">
        <v>18</v>
      </c>
      <c r="DW49">
        <v>26930742</v>
      </c>
      <c r="DX49" t="s">
        <v>220</v>
      </c>
      <c r="DY49" t="s">
        <v>223</v>
      </c>
      <c r="DZ49" t="s">
        <v>224</v>
      </c>
      <c r="EA49" t="s">
        <v>222</v>
      </c>
      <c r="EF49" t="s">
        <v>795</v>
      </c>
      <c r="EG49" t="s">
        <v>854</v>
      </c>
      <c r="EI49" t="s">
        <v>855</v>
      </c>
    </row>
    <row r="50" spans="122:139" ht="10.5" customHeight="1">
      <c r="DR50" t="s">
        <v>18</v>
      </c>
      <c r="DW50">
        <v>26320260</v>
      </c>
      <c r="DX50" t="s">
        <v>984</v>
      </c>
      <c r="DY50" t="s">
        <v>985</v>
      </c>
      <c r="DZ50" t="s">
        <v>903</v>
      </c>
      <c r="EA50" t="s">
        <v>986</v>
      </c>
      <c r="EF50" t="s">
        <v>795</v>
      </c>
      <c r="EG50" t="s">
        <v>854</v>
      </c>
      <c r="EI50" t="s">
        <v>855</v>
      </c>
    </row>
    <row r="51" spans="122:139" ht="10.5" customHeight="1">
      <c r="DR51" t="s">
        <v>18</v>
      </c>
      <c r="DW51">
        <v>26469940</v>
      </c>
      <c r="DX51" t="s">
        <v>987</v>
      </c>
      <c r="DY51" t="s">
        <v>988</v>
      </c>
      <c r="DZ51" t="s">
        <v>910</v>
      </c>
      <c r="EA51" t="s">
        <v>989</v>
      </c>
      <c r="EF51" t="s">
        <v>795</v>
      </c>
      <c r="EG51" t="s">
        <v>854</v>
      </c>
      <c r="EI51" t="s">
        <v>855</v>
      </c>
    </row>
    <row r="52" spans="122:139" ht="10.5" customHeight="1">
      <c r="DR52" t="s">
        <v>18</v>
      </c>
      <c r="DW52">
        <v>26319158</v>
      </c>
      <c r="DX52" t="s">
        <v>990</v>
      </c>
      <c r="DY52" t="s">
        <v>991</v>
      </c>
      <c r="DZ52" t="s">
        <v>858</v>
      </c>
      <c r="EA52" t="s">
        <v>992</v>
      </c>
      <c r="EB52" s="160">
        <v>37453</v>
      </c>
      <c r="EF52" t="s">
        <v>789</v>
      </c>
      <c r="EG52" t="s">
        <v>865</v>
      </c>
      <c r="EI52" t="s">
        <v>855</v>
      </c>
    </row>
    <row r="53" spans="122:139" ht="10.5" customHeight="1">
      <c r="DR53" t="s">
        <v>18</v>
      </c>
      <c r="DW53">
        <v>27572882</v>
      </c>
      <c r="DX53" t="s">
        <v>993</v>
      </c>
      <c r="DY53" t="s">
        <v>994</v>
      </c>
      <c r="DZ53" t="s">
        <v>188</v>
      </c>
      <c r="EA53" t="s">
        <v>995</v>
      </c>
      <c r="EC53" s="160">
        <v>44935</v>
      </c>
      <c r="EF53" t="s">
        <v>808</v>
      </c>
      <c r="EG53" t="s">
        <v>880</v>
      </c>
      <c r="EI53" t="s">
        <v>855</v>
      </c>
    </row>
    <row r="54" spans="122:139" ht="10.5" customHeight="1">
      <c r="DR54" t="s">
        <v>18</v>
      </c>
      <c r="DW54">
        <v>27572866</v>
      </c>
      <c r="DX54" t="s">
        <v>996</v>
      </c>
      <c r="DY54" t="s">
        <v>997</v>
      </c>
      <c r="DZ54" t="s">
        <v>248</v>
      </c>
      <c r="EA54" t="s">
        <v>998</v>
      </c>
      <c r="EF54" t="s">
        <v>808</v>
      </c>
      <c r="EG54" t="s">
        <v>880</v>
      </c>
      <c r="EI54" t="s">
        <v>855</v>
      </c>
    </row>
    <row r="55" spans="122:139" ht="10.5" customHeight="1">
      <c r="DR55" t="s">
        <v>18</v>
      </c>
      <c r="DW55">
        <v>31222455</v>
      </c>
      <c r="DX55" t="s">
        <v>999</v>
      </c>
      <c r="DY55" t="s">
        <v>1000</v>
      </c>
      <c r="DZ55" t="s">
        <v>955</v>
      </c>
      <c r="EA55" t="s">
        <v>1001</v>
      </c>
      <c r="EB55" s="160">
        <v>42474</v>
      </c>
      <c r="EF55" t="s">
        <v>789</v>
      </c>
      <c r="EG55" t="s">
        <v>865</v>
      </c>
      <c r="EI55" t="s">
        <v>855</v>
      </c>
    </row>
    <row r="56" spans="122:139" ht="10.5" customHeight="1">
      <c r="DR56" t="s">
        <v>18</v>
      </c>
      <c r="DW56">
        <v>26527116</v>
      </c>
      <c r="DX56" t="s">
        <v>1002</v>
      </c>
      <c r="DY56" t="s">
        <v>1003</v>
      </c>
      <c r="DZ56" t="s">
        <v>1004</v>
      </c>
      <c r="EA56" t="s">
        <v>1005</v>
      </c>
      <c r="EF56" t="s">
        <v>789</v>
      </c>
      <c r="EG56" t="s">
        <v>865</v>
      </c>
      <c r="EI56" t="s">
        <v>855</v>
      </c>
    </row>
    <row r="57" spans="122:139" ht="10.5" customHeight="1">
      <c r="DR57" t="s">
        <v>18</v>
      </c>
      <c r="DW57">
        <v>31078365</v>
      </c>
      <c r="DX57" t="s">
        <v>1006</v>
      </c>
      <c r="DY57" t="s">
        <v>1007</v>
      </c>
      <c r="DZ57" t="s">
        <v>243</v>
      </c>
      <c r="EA57" t="s">
        <v>1008</v>
      </c>
      <c r="EB57" s="160">
        <v>43028</v>
      </c>
      <c r="EF57" t="s">
        <v>794</v>
      </c>
      <c r="EG57" t="s">
        <v>1009</v>
      </c>
      <c r="EI57" t="s">
        <v>855</v>
      </c>
    </row>
    <row r="58" spans="122:139" ht="10.5" customHeight="1">
      <c r="DR58" t="s">
        <v>18</v>
      </c>
      <c r="DW58">
        <v>26320261</v>
      </c>
      <c r="DX58" t="s">
        <v>1010</v>
      </c>
      <c r="DY58" t="s">
        <v>1011</v>
      </c>
      <c r="DZ58" t="s">
        <v>188</v>
      </c>
      <c r="EA58" t="s">
        <v>1012</v>
      </c>
      <c r="EB58" s="160">
        <v>37560</v>
      </c>
      <c r="EF58" t="s">
        <v>795</v>
      </c>
      <c r="EG58" t="s">
        <v>854</v>
      </c>
      <c r="EI58" t="s">
        <v>855</v>
      </c>
    </row>
    <row r="59" spans="122:139" ht="10.5" customHeight="1">
      <c r="DR59" t="s">
        <v>18</v>
      </c>
      <c r="DW59">
        <v>31108578</v>
      </c>
      <c r="DX59" t="s">
        <v>33</v>
      </c>
      <c r="DY59" t="s">
        <v>36</v>
      </c>
      <c r="DZ59" t="s">
        <v>39</v>
      </c>
      <c r="EA59" t="s">
        <v>42</v>
      </c>
      <c r="EB59" s="160">
        <v>43075</v>
      </c>
      <c r="EF59" t="s">
        <v>795</v>
      </c>
      <c r="EG59" t="s">
        <v>854</v>
      </c>
      <c r="EI59" t="s">
        <v>855</v>
      </c>
    </row>
    <row r="60" spans="122:139" ht="10.5" customHeight="1">
      <c r="DR60" t="s">
        <v>18</v>
      </c>
      <c r="DW60">
        <v>31108578</v>
      </c>
      <c r="DX60" t="s">
        <v>33</v>
      </c>
      <c r="DY60" t="s">
        <v>36</v>
      </c>
      <c r="DZ60" t="s">
        <v>39</v>
      </c>
      <c r="EA60" t="s">
        <v>42</v>
      </c>
      <c r="EB60" s="160">
        <v>43075</v>
      </c>
      <c r="EF60" t="s">
        <v>48</v>
      </c>
      <c r="EG60" t="s">
        <v>1013</v>
      </c>
      <c r="EI60" t="s">
        <v>855</v>
      </c>
    </row>
    <row r="61" spans="122:139" ht="10.5" customHeight="1">
      <c r="DR61" t="s">
        <v>18</v>
      </c>
      <c r="DW61">
        <v>31033525</v>
      </c>
      <c r="DX61" t="s">
        <v>239</v>
      </c>
      <c r="DY61" t="s">
        <v>242</v>
      </c>
      <c r="DZ61" t="s">
        <v>243</v>
      </c>
      <c r="EA61" t="s">
        <v>241</v>
      </c>
      <c r="EB61" s="160">
        <v>43070</v>
      </c>
      <c r="EF61" t="s">
        <v>795</v>
      </c>
      <c r="EG61" t="s">
        <v>854</v>
      </c>
      <c r="EI61" t="s">
        <v>855</v>
      </c>
    </row>
    <row r="62" spans="122:139" ht="10.5" customHeight="1">
      <c r="DR62" t="s">
        <v>18</v>
      </c>
      <c r="DW62">
        <v>30840423</v>
      </c>
      <c r="DX62" t="s">
        <v>1014</v>
      </c>
      <c r="DY62" t="s">
        <v>1015</v>
      </c>
      <c r="DZ62" t="s">
        <v>887</v>
      </c>
      <c r="EA62" t="s">
        <v>1016</v>
      </c>
      <c r="EF62" t="s">
        <v>795</v>
      </c>
      <c r="EG62" t="s">
        <v>854</v>
      </c>
      <c r="EI62" t="s">
        <v>855</v>
      </c>
    </row>
    <row r="63" spans="122:139" ht="10.5" customHeight="1">
      <c r="DR63" t="s">
        <v>18</v>
      </c>
      <c r="DW63">
        <v>26470076</v>
      </c>
      <c r="DX63" t="s">
        <v>1017</v>
      </c>
      <c r="DY63" t="s">
        <v>1018</v>
      </c>
      <c r="DZ63" t="s">
        <v>943</v>
      </c>
      <c r="EA63" t="s">
        <v>1019</v>
      </c>
      <c r="EF63" t="s">
        <v>785</v>
      </c>
      <c r="EG63" t="s">
        <v>940</v>
      </c>
      <c r="EI63" t="s">
        <v>855</v>
      </c>
    </row>
    <row r="64" spans="122:139" ht="10.5" customHeight="1">
      <c r="DR64" t="s">
        <v>18</v>
      </c>
      <c r="DW64">
        <v>26470076</v>
      </c>
      <c r="DX64" t="s">
        <v>1017</v>
      </c>
      <c r="DY64" t="s">
        <v>1018</v>
      </c>
      <c r="DZ64" t="s">
        <v>943</v>
      </c>
      <c r="EA64" t="s">
        <v>1019</v>
      </c>
      <c r="EF64" t="s">
        <v>791</v>
      </c>
      <c r="EG64" t="s">
        <v>1020</v>
      </c>
      <c r="EI64" t="s">
        <v>855</v>
      </c>
    </row>
    <row r="65" spans="122:139" ht="10.5" customHeight="1">
      <c r="DR65" t="s">
        <v>18</v>
      </c>
      <c r="DW65">
        <v>26470076</v>
      </c>
      <c r="DX65" t="s">
        <v>1017</v>
      </c>
      <c r="DY65" t="s">
        <v>1018</v>
      </c>
      <c r="DZ65" t="s">
        <v>943</v>
      </c>
      <c r="EA65" t="s">
        <v>1019</v>
      </c>
      <c r="EF65" t="s">
        <v>789</v>
      </c>
      <c r="EG65" t="s">
        <v>865</v>
      </c>
      <c r="EI65" t="s">
        <v>855</v>
      </c>
    </row>
    <row r="66" spans="122:139" ht="10.5" customHeight="1">
      <c r="DR66" t="s">
        <v>18</v>
      </c>
      <c r="DW66">
        <v>26320276</v>
      </c>
      <c r="DX66" t="s">
        <v>1021</v>
      </c>
      <c r="DY66" t="s">
        <v>1022</v>
      </c>
      <c r="DZ66" t="s">
        <v>1023</v>
      </c>
      <c r="EA66" t="s">
        <v>932</v>
      </c>
      <c r="EF66" t="s">
        <v>795</v>
      </c>
      <c r="EG66" t="s">
        <v>854</v>
      </c>
      <c r="EI66" t="s">
        <v>855</v>
      </c>
    </row>
    <row r="67" spans="122:139" ht="10.5" customHeight="1">
      <c r="DR67" t="s">
        <v>18</v>
      </c>
      <c r="DW67">
        <v>28069921</v>
      </c>
      <c r="DX67" t="s">
        <v>1021</v>
      </c>
      <c r="DY67" t="s">
        <v>1024</v>
      </c>
      <c r="DZ67" t="s">
        <v>852</v>
      </c>
      <c r="EA67" t="s">
        <v>1025</v>
      </c>
      <c r="EB67" s="160">
        <v>39483</v>
      </c>
      <c r="EF67" t="s">
        <v>795</v>
      </c>
      <c r="EG67" t="s">
        <v>854</v>
      </c>
      <c r="EI67" t="s">
        <v>855</v>
      </c>
    </row>
    <row r="68" spans="122:139" ht="10.5" customHeight="1">
      <c r="DR68" t="s">
        <v>18</v>
      </c>
      <c r="DW68">
        <v>26320286</v>
      </c>
      <c r="DX68" t="s">
        <v>1026</v>
      </c>
      <c r="DY68" t="s">
        <v>1027</v>
      </c>
      <c r="DZ68" t="s">
        <v>1028</v>
      </c>
      <c r="EA68" t="s">
        <v>1029</v>
      </c>
      <c r="EB68" s="160">
        <v>39016</v>
      </c>
      <c r="EF68" t="s">
        <v>795</v>
      </c>
      <c r="EG68" t="s">
        <v>854</v>
      </c>
      <c r="EI68" t="s">
        <v>855</v>
      </c>
    </row>
    <row r="69" spans="122:139" ht="10.5" customHeight="1">
      <c r="DR69" t="s">
        <v>18</v>
      </c>
      <c r="DW69">
        <v>26320287</v>
      </c>
      <c r="DX69" t="s">
        <v>1030</v>
      </c>
      <c r="DY69" t="s">
        <v>1031</v>
      </c>
      <c r="DZ69" t="s">
        <v>914</v>
      </c>
      <c r="EA69" t="s">
        <v>1032</v>
      </c>
      <c r="EB69" s="160">
        <v>38898</v>
      </c>
      <c r="EF69" t="s">
        <v>795</v>
      </c>
      <c r="EG69" t="s">
        <v>854</v>
      </c>
      <c r="EI69" t="s">
        <v>855</v>
      </c>
    </row>
    <row r="70" spans="122:139" ht="10.5" customHeight="1">
      <c r="DR70" t="s">
        <v>18</v>
      </c>
      <c r="DW70">
        <v>27154058</v>
      </c>
      <c r="DX70" t="s">
        <v>1033</v>
      </c>
      <c r="DY70" t="s">
        <v>1034</v>
      </c>
      <c r="DZ70" t="s">
        <v>1035</v>
      </c>
      <c r="EA70" t="s">
        <v>1036</v>
      </c>
      <c r="EF70" t="s">
        <v>785</v>
      </c>
      <c r="EG70" t="s">
        <v>940</v>
      </c>
      <c r="EI70" t="s">
        <v>855</v>
      </c>
    </row>
    <row r="71" spans="122:139" ht="10.5" customHeight="1">
      <c r="DR71" t="s">
        <v>18</v>
      </c>
      <c r="DW71">
        <v>27154058</v>
      </c>
      <c r="DX71" t="s">
        <v>1033</v>
      </c>
      <c r="DY71" t="s">
        <v>1034</v>
      </c>
      <c r="DZ71" t="s">
        <v>1035</v>
      </c>
      <c r="EA71" t="s">
        <v>1036</v>
      </c>
      <c r="EF71" t="s">
        <v>789</v>
      </c>
      <c r="EG71" t="s">
        <v>865</v>
      </c>
      <c r="EI71" t="s">
        <v>855</v>
      </c>
    </row>
    <row r="72" spans="122:139" ht="10.5" customHeight="1">
      <c r="DR72" t="s">
        <v>18</v>
      </c>
      <c r="DW72">
        <v>31166401</v>
      </c>
      <c r="DX72" t="s">
        <v>1037</v>
      </c>
      <c r="DY72" t="s">
        <v>1038</v>
      </c>
      <c r="DZ72" t="s">
        <v>1039</v>
      </c>
      <c r="EA72" t="s">
        <v>1040</v>
      </c>
      <c r="EF72" t="s">
        <v>789</v>
      </c>
      <c r="EG72" t="s">
        <v>865</v>
      </c>
      <c r="EI72" t="s">
        <v>855</v>
      </c>
    </row>
    <row r="73" spans="122:139" ht="10.5" customHeight="1">
      <c r="DR73" t="s">
        <v>18</v>
      </c>
      <c r="DW73">
        <v>26515847</v>
      </c>
      <c r="DX73" t="s">
        <v>1037</v>
      </c>
      <c r="DY73" t="s">
        <v>1038</v>
      </c>
      <c r="DZ73" t="s">
        <v>1041</v>
      </c>
      <c r="EA73" t="s">
        <v>1040</v>
      </c>
      <c r="EF73" t="s">
        <v>789</v>
      </c>
      <c r="EG73" t="s">
        <v>865</v>
      </c>
      <c r="EI73" t="s">
        <v>855</v>
      </c>
    </row>
    <row r="74" spans="122:139" ht="10.5" customHeight="1">
      <c r="DR74" t="s">
        <v>18</v>
      </c>
      <c r="DW74">
        <v>26771757</v>
      </c>
      <c r="DX74" t="s">
        <v>1042</v>
      </c>
      <c r="DY74" t="s">
        <v>1043</v>
      </c>
      <c r="DZ74" t="s">
        <v>943</v>
      </c>
      <c r="EA74" t="s">
        <v>1044</v>
      </c>
      <c r="EF74" t="s">
        <v>792</v>
      </c>
      <c r="EG74" t="s">
        <v>1045</v>
      </c>
      <c r="EI74" t="s">
        <v>855</v>
      </c>
    </row>
    <row r="75" spans="122:139" ht="10.5" customHeight="1">
      <c r="DR75" t="s">
        <v>18</v>
      </c>
      <c r="DW75">
        <v>26771757</v>
      </c>
      <c r="DX75" t="s">
        <v>1042</v>
      </c>
      <c r="DY75" t="s">
        <v>1043</v>
      </c>
      <c r="DZ75" t="s">
        <v>943</v>
      </c>
      <c r="EA75" t="s">
        <v>1044</v>
      </c>
      <c r="EF75" t="s">
        <v>788</v>
      </c>
      <c r="EG75" t="s">
        <v>933</v>
      </c>
      <c r="EI75" t="s">
        <v>855</v>
      </c>
    </row>
    <row r="76" spans="122:139" ht="10.5" customHeight="1">
      <c r="DR76" t="s">
        <v>18</v>
      </c>
      <c r="DW76">
        <v>31297285</v>
      </c>
      <c r="DX76" t="s">
        <v>1046</v>
      </c>
      <c r="DY76" t="s">
        <v>1047</v>
      </c>
      <c r="DZ76" t="s">
        <v>955</v>
      </c>
      <c r="EA76" t="s">
        <v>1048</v>
      </c>
      <c r="EB76" s="160">
        <v>42857</v>
      </c>
      <c r="EF76" t="s">
        <v>788</v>
      </c>
      <c r="EG76" t="s">
        <v>933</v>
      </c>
      <c r="EI76" t="s">
        <v>855</v>
      </c>
    </row>
    <row r="77" spans="122:139" ht="10.5" customHeight="1">
      <c r="DR77" t="s">
        <v>18</v>
      </c>
      <c r="DW77">
        <v>31632937</v>
      </c>
      <c r="DX77" t="s">
        <v>1049</v>
      </c>
      <c r="DY77" t="s">
        <v>1050</v>
      </c>
      <c r="DZ77" t="s">
        <v>243</v>
      </c>
      <c r="EA77" t="s">
        <v>1051</v>
      </c>
      <c r="EB77" s="160">
        <v>43376</v>
      </c>
      <c r="EF77" t="s">
        <v>789</v>
      </c>
      <c r="EG77" t="s">
        <v>865</v>
      </c>
      <c r="EI77" t="s">
        <v>947</v>
      </c>
    </row>
    <row r="78" spans="122:139" ht="10.5" customHeight="1">
      <c r="DR78" t="s">
        <v>18</v>
      </c>
      <c r="DW78">
        <v>31632937</v>
      </c>
      <c r="DX78" t="s">
        <v>1049</v>
      </c>
      <c r="DY78" t="s">
        <v>1050</v>
      </c>
      <c r="DZ78" t="s">
        <v>243</v>
      </c>
      <c r="EA78" t="s">
        <v>1051</v>
      </c>
      <c r="EB78" s="160">
        <v>43376</v>
      </c>
      <c r="EF78" t="s">
        <v>788</v>
      </c>
      <c r="EG78" t="s">
        <v>933</v>
      </c>
      <c r="EI78" t="s">
        <v>855</v>
      </c>
    </row>
    <row r="79" spans="122:139" ht="10.5" customHeight="1">
      <c r="DR79" t="s">
        <v>18</v>
      </c>
      <c r="DW79">
        <v>31346874</v>
      </c>
      <c r="DX79" t="s">
        <v>1052</v>
      </c>
      <c r="DY79" t="s">
        <v>1053</v>
      </c>
      <c r="DZ79" t="s">
        <v>1054</v>
      </c>
      <c r="EA79" t="s">
        <v>1055</v>
      </c>
      <c r="EB79" s="160">
        <v>43691</v>
      </c>
      <c r="EF79" t="s">
        <v>792</v>
      </c>
      <c r="EG79" t="s">
        <v>1045</v>
      </c>
      <c r="EI79" t="s">
        <v>855</v>
      </c>
    </row>
    <row r="80" spans="122:139" ht="10.5" customHeight="1">
      <c r="DR80" t="s">
        <v>18</v>
      </c>
      <c r="DW80">
        <v>29649591</v>
      </c>
      <c r="DX80" t="s">
        <v>1056</v>
      </c>
      <c r="DY80" t="s">
        <v>1057</v>
      </c>
      <c r="DZ80" t="s">
        <v>910</v>
      </c>
      <c r="EA80" t="s">
        <v>1058</v>
      </c>
      <c r="EF80" t="s">
        <v>795</v>
      </c>
      <c r="EG80" t="s">
        <v>854</v>
      </c>
      <c r="EI80" t="s">
        <v>855</v>
      </c>
    </row>
    <row r="81" spans="122:139" ht="10.5" customHeight="1">
      <c r="DR81" t="s">
        <v>18</v>
      </c>
      <c r="DW81">
        <v>26320259</v>
      </c>
      <c r="DX81" t="s">
        <v>212</v>
      </c>
      <c r="DY81" t="s">
        <v>214</v>
      </c>
      <c r="DZ81" t="s">
        <v>215</v>
      </c>
      <c r="EA81" t="s">
        <v>213</v>
      </c>
      <c r="EF81" t="s">
        <v>795</v>
      </c>
      <c r="EG81" t="s">
        <v>854</v>
      </c>
      <c r="EI81" t="s">
        <v>855</v>
      </c>
    </row>
    <row r="82" spans="122:139" ht="10.5" customHeight="1">
      <c r="DR82" t="s">
        <v>18</v>
      </c>
      <c r="DW82">
        <v>30414052</v>
      </c>
      <c r="DX82" t="s">
        <v>1059</v>
      </c>
      <c r="DY82" t="s">
        <v>1060</v>
      </c>
      <c r="DZ82" t="s">
        <v>955</v>
      </c>
      <c r="EA82" t="s">
        <v>1061</v>
      </c>
      <c r="EB82" s="160">
        <v>42200</v>
      </c>
      <c r="EF82" t="s">
        <v>795</v>
      </c>
      <c r="EG82" t="s">
        <v>854</v>
      </c>
      <c r="EI82" t="s">
        <v>855</v>
      </c>
    </row>
    <row r="83" spans="122:139" ht="10.5" customHeight="1">
      <c r="DR83" t="s">
        <v>18</v>
      </c>
      <c r="DW83">
        <v>26318850</v>
      </c>
      <c r="DX83" t="s">
        <v>1062</v>
      </c>
      <c r="DY83" t="s">
        <v>1063</v>
      </c>
      <c r="DZ83" t="s">
        <v>1064</v>
      </c>
      <c r="EA83" t="s">
        <v>1065</v>
      </c>
      <c r="EF83" t="s">
        <v>789</v>
      </c>
      <c r="EG83" t="s">
        <v>865</v>
      </c>
      <c r="EI83" t="s">
        <v>855</v>
      </c>
    </row>
    <row r="84" spans="122:139" ht="10.5" customHeight="1">
      <c r="DR84" t="s">
        <v>18</v>
      </c>
      <c r="DW84">
        <v>26544267</v>
      </c>
      <c r="DX84" t="s">
        <v>1066</v>
      </c>
      <c r="DY84" t="s">
        <v>1067</v>
      </c>
      <c r="DZ84" t="s">
        <v>852</v>
      </c>
      <c r="EA84" t="s">
        <v>1068</v>
      </c>
      <c r="EF84" t="s">
        <v>808</v>
      </c>
      <c r="EG84" t="s">
        <v>880</v>
      </c>
      <c r="EI84" t="s">
        <v>855</v>
      </c>
    </row>
    <row r="85" spans="122:139" ht="10.5" customHeight="1">
      <c r="DR85" t="s">
        <v>18</v>
      </c>
      <c r="DW85">
        <v>26416221</v>
      </c>
      <c r="DX85" t="s">
        <v>1069</v>
      </c>
      <c r="DY85" t="s">
        <v>1070</v>
      </c>
      <c r="DZ85" t="s">
        <v>891</v>
      </c>
      <c r="EA85" t="s">
        <v>1071</v>
      </c>
      <c r="EB85" s="160">
        <v>41031</v>
      </c>
      <c r="EF85" t="s">
        <v>808</v>
      </c>
      <c r="EG85" t="s">
        <v>880</v>
      </c>
      <c r="EI85" t="s">
        <v>855</v>
      </c>
    </row>
    <row r="86" spans="122:139" ht="10.5" customHeight="1">
      <c r="DR86" t="s">
        <v>18</v>
      </c>
      <c r="DW86">
        <v>30920448</v>
      </c>
      <c r="DX86" t="s">
        <v>1072</v>
      </c>
      <c r="DY86" t="s">
        <v>1073</v>
      </c>
      <c r="DZ86" t="s">
        <v>1074</v>
      </c>
      <c r="EA86" t="s">
        <v>1075</v>
      </c>
      <c r="EB86" s="160">
        <v>40436</v>
      </c>
      <c r="EF86" t="s">
        <v>789</v>
      </c>
      <c r="EG86" t="s">
        <v>865</v>
      </c>
      <c r="EI86" t="s">
        <v>947</v>
      </c>
    </row>
    <row r="87" spans="122:139" ht="10.5" customHeight="1">
      <c r="DR87" t="s">
        <v>18</v>
      </c>
      <c r="DW87">
        <v>26470313</v>
      </c>
      <c r="DX87" t="s">
        <v>1076</v>
      </c>
      <c r="DY87" t="s">
        <v>1077</v>
      </c>
      <c r="DZ87" t="s">
        <v>198</v>
      </c>
      <c r="EA87" t="s">
        <v>1078</v>
      </c>
      <c r="EF87" t="s">
        <v>795</v>
      </c>
      <c r="EG87" t="s">
        <v>854</v>
      </c>
      <c r="EI87" t="s">
        <v>855</v>
      </c>
    </row>
    <row r="88" spans="122:139" ht="10.5" customHeight="1">
      <c r="DR88" t="s">
        <v>18</v>
      </c>
      <c r="DW88">
        <v>26318820</v>
      </c>
      <c r="DX88" t="s">
        <v>1079</v>
      </c>
      <c r="DY88" t="s">
        <v>1080</v>
      </c>
      <c r="DZ88" t="s">
        <v>1081</v>
      </c>
      <c r="EA88" t="s">
        <v>1082</v>
      </c>
      <c r="EF88" t="s">
        <v>789</v>
      </c>
      <c r="EG88" t="s">
        <v>865</v>
      </c>
      <c r="EI88" t="s">
        <v>855</v>
      </c>
    </row>
    <row r="89" spans="122:139" ht="10.5" customHeight="1">
      <c r="DR89" t="s">
        <v>18</v>
      </c>
      <c r="DW89">
        <v>26406211</v>
      </c>
      <c r="DX89" t="s">
        <v>1083</v>
      </c>
      <c r="DY89" t="s">
        <v>1084</v>
      </c>
      <c r="DZ89" t="s">
        <v>1085</v>
      </c>
      <c r="EA89" t="s">
        <v>1086</v>
      </c>
      <c r="EF89" t="s">
        <v>789</v>
      </c>
      <c r="EG89" t="s">
        <v>865</v>
      </c>
      <c r="EI89" t="s">
        <v>855</v>
      </c>
    </row>
    <row r="90" spans="122:139" ht="10.5" customHeight="1">
      <c r="DR90" t="s">
        <v>18</v>
      </c>
      <c r="DW90">
        <v>26502786</v>
      </c>
      <c r="DX90" t="s">
        <v>1087</v>
      </c>
      <c r="DY90" t="s">
        <v>1088</v>
      </c>
      <c r="DZ90" t="s">
        <v>1085</v>
      </c>
      <c r="EA90" t="s">
        <v>1089</v>
      </c>
      <c r="EF90" t="s">
        <v>789</v>
      </c>
      <c r="EG90" t="s">
        <v>865</v>
      </c>
      <c r="EI90" t="s">
        <v>855</v>
      </c>
    </row>
    <row r="91" spans="122:139" ht="10.5" customHeight="1">
      <c r="DR91" t="s">
        <v>18</v>
      </c>
      <c r="DW91">
        <v>26320263</v>
      </c>
      <c r="DX91" t="s">
        <v>1090</v>
      </c>
      <c r="DY91" t="s">
        <v>1091</v>
      </c>
      <c r="DZ91" t="s">
        <v>903</v>
      </c>
      <c r="EA91" t="s">
        <v>1092</v>
      </c>
      <c r="EF91" t="s">
        <v>795</v>
      </c>
      <c r="EG91" t="s">
        <v>854</v>
      </c>
      <c r="EI91" t="s">
        <v>855</v>
      </c>
    </row>
    <row r="92" spans="122:139" ht="10.5" customHeight="1">
      <c r="DR92" t="s">
        <v>18</v>
      </c>
      <c r="DW92">
        <v>26470092</v>
      </c>
      <c r="DX92" t="s">
        <v>1093</v>
      </c>
      <c r="DY92" t="s">
        <v>1094</v>
      </c>
      <c r="DZ92" t="s">
        <v>1054</v>
      </c>
      <c r="EA92" t="s">
        <v>1095</v>
      </c>
      <c r="EF92" t="s">
        <v>945</v>
      </c>
      <c r="EG92" t="s">
        <v>946</v>
      </c>
      <c r="EI92" t="s">
        <v>855</v>
      </c>
    </row>
    <row r="93" spans="122:139" ht="10.5" customHeight="1">
      <c r="DR93" t="s">
        <v>18</v>
      </c>
      <c r="DW93">
        <v>26320289</v>
      </c>
      <c r="DX93" t="s">
        <v>1096</v>
      </c>
      <c r="DY93" t="s">
        <v>1097</v>
      </c>
      <c r="DZ93" t="s">
        <v>852</v>
      </c>
      <c r="EA93" t="s">
        <v>1098</v>
      </c>
      <c r="EB93" s="160">
        <v>41405</v>
      </c>
      <c r="EF93" t="s">
        <v>795</v>
      </c>
      <c r="EG93" t="s">
        <v>854</v>
      </c>
      <c r="EI93" t="s">
        <v>855</v>
      </c>
    </row>
    <row r="94" spans="122:139" ht="10.5" customHeight="1">
      <c r="DR94" t="s">
        <v>18</v>
      </c>
      <c r="DW94">
        <v>26320265</v>
      </c>
      <c r="DX94" t="s">
        <v>1099</v>
      </c>
      <c r="DY94" t="s">
        <v>1100</v>
      </c>
      <c r="DZ94" t="s">
        <v>852</v>
      </c>
      <c r="EA94" t="s">
        <v>1101</v>
      </c>
      <c r="EF94" t="s">
        <v>795</v>
      </c>
      <c r="EG94" t="s">
        <v>854</v>
      </c>
      <c r="EI94" t="s">
        <v>855</v>
      </c>
    </row>
    <row r="95" spans="122:139" ht="10.5" customHeight="1">
      <c r="DR95" t="s">
        <v>18</v>
      </c>
      <c r="DW95">
        <v>26497668</v>
      </c>
      <c r="DX95" t="s">
        <v>1102</v>
      </c>
      <c r="DY95" t="s">
        <v>1103</v>
      </c>
      <c r="DZ95" t="s">
        <v>1104</v>
      </c>
      <c r="EA95" t="s">
        <v>1105</v>
      </c>
      <c r="EB95" s="160">
        <v>39995</v>
      </c>
      <c r="EF95" t="s">
        <v>789</v>
      </c>
      <c r="EG95" t="s">
        <v>865</v>
      </c>
      <c r="EI95" t="s">
        <v>855</v>
      </c>
    </row>
    <row r="96" spans="122:139" ht="10.5" customHeight="1">
      <c r="DR96" t="s">
        <v>18</v>
      </c>
      <c r="DW96">
        <v>26525181</v>
      </c>
      <c r="DX96" t="s">
        <v>1106</v>
      </c>
      <c r="DY96" t="s">
        <v>1107</v>
      </c>
      <c r="DZ96" t="s">
        <v>1054</v>
      </c>
      <c r="EA96" t="s">
        <v>1108</v>
      </c>
      <c r="EB96" s="160">
        <v>40345</v>
      </c>
      <c r="EF96" t="s">
        <v>795</v>
      </c>
      <c r="EG96" t="s">
        <v>854</v>
      </c>
      <c r="EI96" t="s">
        <v>855</v>
      </c>
    </row>
    <row r="97" spans="122:139" ht="10.5" customHeight="1">
      <c r="DR97" t="s">
        <v>18</v>
      </c>
      <c r="DW97">
        <v>26573160</v>
      </c>
      <c r="DX97" t="s">
        <v>1109</v>
      </c>
      <c r="DY97" t="s">
        <v>1110</v>
      </c>
      <c r="DZ97" t="s">
        <v>858</v>
      </c>
      <c r="EA97" t="s">
        <v>1111</v>
      </c>
      <c r="EF97" t="s">
        <v>795</v>
      </c>
      <c r="EG97" t="s">
        <v>854</v>
      </c>
      <c r="EI97" t="s">
        <v>855</v>
      </c>
    </row>
    <row r="98" spans="122:139" ht="10.5" customHeight="1">
      <c r="DR98" t="s">
        <v>18</v>
      </c>
      <c r="DW98">
        <v>30814230</v>
      </c>
      <c r="DX98" t="s">
        <v>284</v>
      </c>
      <c r="DY98" t="s">
        <v>286</v>
      </c>
      <c r="DZ98" t="s">
        <v>287</v>
      </c>
      <c r="EA98" t="s">
        <v>285</v>
      </c>
      <c r="EB98" s="160">
        <v>41592</v>
      </c>
      <c r="EF98" t="s">
        <v>795</v>
      </c>
      <c r="EG98" t="s">
        <v>854</v>
      </c>
      <c r="EI98" t="s">
        <v>855</v>
      </c>
    </row>
    <row r="99" spans="122:139" ht="10.5" customHeight="1">
      <c r="DR99" t="s">
        <v>18</v>
      </c>
      <c r="DW99">
        <v>26815605</v>
      </c>
      <c r="DX99" t="s">
        <v>1112</v>
      </c>
      <c r="DY99" t="s">
        <v>1113</v>
      </c>
      <c r="DZ99" t="s">
        <v>1114</v>
      </c>
      <c r="EA99" t="s">
        <v>1115</v>
      </c>
      <c r="EF99" t="s">
        <v>796</v>
      </c>
      <c r="EG99" t="s">
        <v>876</v>
      </c>
      <c r="EI99" t="s">
        <v>855</v>
      </c>
    </row>
    <row r="100" spans="122:139" ht="10.5" customHeight="1">
      <c r="DR100" t="s">
        <v>18</v>
      </c>
      <c r="DW100">
        <v>26794253</v>
      </c>
      <c r="DX100" t="s">
        <v>1116</v>
      </c>
      <c r="DY100" t="s">
        <v>1117</v>
      </c>
      <c r="DZ100" t="s">
        <v>972</v>
      </c>
      <c r="EA100" t="s">
        <v>1118</v>
      </c>
      <c r="EF100" t="s">
        <v>795</v>
      </c>
      <c r="EG100" t="s">
        <v>854</v>
      </c>
      <c r="EI100" t="s">
        <v>855</v>
      </c>
    </row>
    <row r="101" spans="122:139" ht="10.5" customHeight="1">
      <c r="DR101" t="s">
        <v>18</v>
      </c>
      <c r="DW101">
        <v>26525152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40345</v>
      </c>
      <c r="EF101" t="s">
        <v>795</v>
      </c>
      <c r="EG101" t="s">
        <v>854</v>
      </c>
      <c r="EI101" t="s">
        <v>855</v>
      </c>
    </row>
    <row r="102" spans="122:139" ht="10.5" customHeight="1">
      <c r="DR102" t="s">
        <v>18</v>
      </c>
      <c r="DW102">
        <v>26320292</v>
      </c>
      <c r="DX102" t="s">
        <v>1123</v>
      </c>
      <c r="DY102" t="s">
        <v>1124</v>
      </c>
      <c r="DZ102" t="s">
        <v>1114</v>
      </c>
      <c r="EA102" t="s">
        <v>1125</v>
      </c>
      <c r="EF102" t="s">
        <v>795</v>
      </c>
      <c r="EG102" t="s">
        <v>854</v>
      </c>
      <c r="EI102" t="s">
        <v>855</v>
      </c>
    </row>
    <row r="103" spans="122:139" ht="10.5" customHeight="1">
      <c r="DR103" t="s">
        <v>18</v>
      </c>
      <c r="DW103">
        <v>28175693</v>
      </c>
      <c r="DX103" t="s">
        <v>209</v>
      </c>
      <c r="DY103" t="s">
        <v>211</v>
      </c>
      <c r="DZ103" t="s">
        <v>39</v>
      </c>
      <c r="EA103" t="s">
        <v>210</v>
      </c>
      <c r="EF103" t="s">
        <v>795</v>
      </c>
      <c r="EG103" t="s">
        <v>854</v>
      </c>
      <c r="EI103" t="s">
        <v>855</v>
      </c>
    </row>
    <row r="104" spans="122:139" ht="10.5" customHeight="1">
      <c r="DR104" t="s">
        <v>18</v>
      </c>
      <c r="DW104">
        <v>26320293</v>
      </c>
      <c r="DX104" t="s">
        <v>1126</v>
      </c>
      <c r="DY104" t="s">
        <v>1127</v>
      </c>
      <c r="DZ104" t="s">
        <v>1128</v>
      </c>
      <c r="EA104" t="s">
        <v>1129</v>
      </c>
      <c r="EF104" t="s">
        <v>795</v>
      </c>
      <c r="EG104" t="s">
        <v>854</v>
      </c>
      <c r="EI104" t="s">
        <v>855</v>
      </c>
    </row>
    <row r="105" spans="122:139" ht="10.5" customHeight="1">
      <c r="DR105" t="s">
        <v>18</v>
      </c>
      <c r="DW105">
        <v>26320264</v>
      </c>
      <c r="DX105" t="s">
        <v>1130</v>
      </c>
      <c r="DY105" t="s">
        <v>1131</v>
      </c>
      <c r="DZ105" t="s">
        <v>858</v>
      </c>
      <c r="EA105" t="s">
        <v>1132</v>
      </c>
      <c r="EB105" s="160">
        <v>33927</v>
      </c>
      <c r="EF105" t="s">
        <v>795</v>
      </c>
      <c r="EG105" t="s">
        <v>854</v>
      </c>
      <c r="EI105" t="s">
        <v>855</v>
      </c>
    </row>
    <row r="106" spans="122:139" ht="10.5" customHeight="1">
      <c r="DR106" t="s">
        <v>18</v>
      </c>
      <c r="DW106">
        <v>27572997</v>
      </c>
      <c r="DX106" t="s">
        <v>1133</v>
      </c>
      <c r="DY106" t="s">
        <v>1134</v>
      </c>
      <c r="DZ106" t="s">
        <v>976</v>
      </c>
      <c r="EA106" t="s">
        <v>1135</v>
      </c>
      <c r="EF106" t="s">
        <v>789</v>
      </c>
      <c r="EG106" t="s">
        <v>865</v>
      </c>
      <c r="EI106" t="s">
        <v>855</v>
      </c>
    </row>
    <row r="107" spans="122:139" ht="10.5" customHeight="1">
      <c r="DR107" t="s">
        <v>18</v>
      </c>
      <c r="DW107">
        <v>26617749</v>
      </c>
      <c r="DX107" t="s">
        <v>1136</v>
      </c>
      <c r="DY107" t="s">
        <v>1137</v>
      </c>
      <c r="DZ107" t="s">
        <v>864</v>
      </c>
      <c r="EA107" t="s">
        <v>1138</v>
      </c>
      <c r="EB107" s="160">
        <v>39114</v>
      </c>
      <c r="EF107" t="s">
        <v>782</v>
      </c>
      <c r="EG107" t="s">
        <v>916</v>
      </c>
      <c r="EI107" t="s">
        <v>855</v>
      </c>
    </row>
    <row r="108" spans="122:139" ht="10.5" customHeight="1">
      <c r="DR108" t="s">
        <v>18</v>
      </c>
      <c r="DW108">
        <v>26809138</v>
      </c>
      <c r="DX108" t="s">
        <v>1139</v>
      </c>
      <c r="DY108" t="s">
        <v>1140</v>
      </c>
      <c r="DZ108" t="s">
        <v>1141</v>
      </c>
      <c r="EA108" t="s">
        <v>1142</v>
      </c>
      <c r="EB108" s="160">
        <v>39262</v>
      </c>
      <c r="EF108" t="s">
        <v>795</v>
      </c>
      <c r="EG108" t="s">
        <v>854</v>
      </c>
      <c r="EI108" t="s">
        <v>855</v>
      </c>
    </row>
    <row r="109" spans="122:139" ht="10.5" customHeight="1">
      <c r="DR109" t="s">
        <v>18</v>
      </c>
      <c r="DW109">
        <v>31207123</v>
      </c>
      <c r="DX109" t="s">
        <v>1143</v>
      </c>
      <c r="DY109" t="s">
        <v>1144</v>
      </c>
      <c r="DZ109" t="s">
        <v>1145</v>
      </c>
      <c r="EA109" t="s">
        <v>1146</v>
      </c>
      <c r="EB109" s="160">
        <v>43389</v>
      </c>
      <c r="EF109" t="s">
        <v>786</v>
      </c>
      <c r="EG109" t="s">
        <v>866</v>
      </c>
      <c r="EI109" t="s">
        <v>947</v>
      </c>
    </row>
    <row r="110" spans="122:139" ht="10.5" customHeight="1">
      <c r="DR110" t="s">
        <v>18</v>
      </c>
      <c r="DW110">
        <v>27954259</v>
      </c>
      <c r="DX110" t="s">
        <v>1147</v>
      </c>
      <c r="DY110" t="s">
        <v>1148</v>
      </c>
      <c r="DZ110" t="s">
        <v>864</v>
      </c>
      <c r="EA110" t="s">
        <v>1149</v>
      </c>
      <c r="EF110" t="s">
        <v>795</v>
      </c>
      <c r="EG110" t="s">
        <v>854</v>
      </c>
      <c r="EI110" t="s">
        <v>855</v>
      </c>
    </row>
    <row r="111" spans="122:139" ht="10.5" customHeight="1">
      <c r="DR111" t="s">
        <v>18</v>
      </c>
      <c r="DW111">
        <v>26832761</v>
      </c>
      <c r="DX111" t="s">
        <v>1147</v>
      </c>
      <c r="DY111" t="s">
        <v>1148</v>
      </c>
      <c r="DZ111" t="s">
        <v>1150</v>
      </c>
      <c r="EA111" t="s">
        <v>1149</v>
      </c>
      <c r="EF111" t="s">
        <v>795</v>
      </c>
      <c r="EG111" t="s">
        <v>854</v>
      </c>
      <c r="EI111" t="s">
        <v>855</v>
      </c>
    </row>
    <row r="112" spans="122:139" ht="10.5" customHeight="1">
      <c r="DR112" t="s">
        <v>18</v>
      </c>
      <c r="DW112">
        <v>27294665</v>
      </c>
      <c r="DX112" t="s">
        <v>225</v>
      </c>
      <c r="DY112" t="s">
        <v>228</v>
      </c>
      <c r="DZ112" t="s">
        <v>229</v>
      </c>
      <c r="EA112" t="s">
        <v>227</v>
      </c>
      <c r="EF112" t="s">
        <v>808</v>
      </c>
      <c r="EG112" t="s">
        <v>880</v>
      </c>
      <c r="EI112" t="s">
        <v>855</v>
      </c>
    </row>
    <row r="113" spans="122:139" ht="10.5" customHeight="1">
      <c r="DR113" t="s">
        <v>18</v>
      </c>
      <c r="DW113">
        <v>26757554</v>
      </c>
      <c r="DX113" t="s">
        <v>1151</v>
      </c>
      <c r="DY113" t="s">
        <v>1152</v>
      </c>
      <c r="DZ113" t="s">
        <v>1153</v>
      </c>
      <c r="EA113" t="s">
        <v>1154</v>
      </c>
      <c r="EF113" t="s">
        <v>789</v>
      </c>
      <c r="EG113" t="s">
        <v>865</v>
      </c>
      <c r="EI113" t="s">
        <v>855</v>
      </c>
    </row>
    <row r="114" spans="122:139" ht="10.5" customHeight="1">
      <c r="DR114" t="s">
        <v>18</v>
      </c>
      <c r="DW114">
        <v>26644674</v>
      </c>
      <c r="DX114" t="s">
        <v>1155</v>
      </c>
      <c r="DY114" t="s">
        <v>223</v>
      </c>
      <c r="DZ114" t="s">
        <v>1156</v>
      </c>
      <c r="EA114" t="s">
        <v>222</v>
      </c>
      <c r="EF114" t="s">
        <v>795</v>
      </c>
      <c r="EG114" t="s">
        <v>854</v>
      </c>
      <c r="EI114" t="s">
        <v>855</v>
      </c>
    </row>
    <row r="115" spans="122:139" ht="10.5" customHeight="1">
      <c r="DR115" t="s">
        <v>18</v>
      </c>
      <c r="DW115">
        <v>28797766</v>
      </c>
      <c r="DX115" t="s">
        <v>1157</v>
      </c>
      <c r="DY115" t="s">
        <v>1148</v>
      </c>
      <c r="DZ115" t="s">
        <v>1158</v>
      </c>
      <c r="EA115" t="s">
        <v>1149</v>
      </c>
      <c r="EF115" t="s">
        <v>795</v>
      </c>
      <c r="EG115" t="s">
        <v>854</v>
      </c>
      <c r="EI115" t="s">
        <v>855</v>
      </c>
    </row>
    <row r="116" spans="122:139" ht="10.5" customHeight="1">
      <c r="DR116" t="s">
        <v>18</v>
      </c>
      <c r="DW116">
        <v>28175840</v>
      </c>
      <c r="DX116" t="s">
        <v>1159</v>
      </c>
      <c r="DY116" t="s">
        <v>1160</v>
      </c>
      <c r="DZ116" t="s">
        <v>234</v>
      </c>
      <c r="EA116" t="s">
        <v>1161</v>
      </c>
      <c r="EF116" t="s">
        <v>795</v>
      </c>
      <c r="EG116" t="s">
        <v>854</v>
      </c>
      <c r="EI116" t="s">
        <v>855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AE3CE-E2DB-7CDA-0463-1EAFA7E032EE}">
  <sheetPr>
    <tabColor rgb="FFFFCC99"/>
  </sheetPr>
  <dimension ref="A1:F102"/>
  <sheetViews>
    <sheetView showGridLines="0" zoomScale="80" workbookViewId="0"/>
  </sheetViews>
  <sheetFormatPr defaultRowHeight="10.5" customHeight="1"/>
  <cols>
    <col min="1" max="1" width="28.5703125" style="250" customWidth="1"/>
    <col min="2" max="2" width="34.28515625" style="250" customWidth="1"/>
    <col min="3" max="3" width="10" style="250" customWidth="1"/>
    <col min="4" max="4" width="21.42578125" style="250" customWidth="1"/>
    <col min="5" max="5" width="28.5703125" style="250" customWidth="1"/>
    <col min="6" max="6" width="17.140625" style="250" customWidth="1"/>
  </cols>
  <sheetData>
    <row r="1" spans="1:6" ht="11.25" customHeight="1">
      <c r="A1" s="1" t="s">
        <v>1162</v>
      </c>
      <c r="B1" s="1" t="s">
        <v>1163</v>
      </c>
      <c r="C1" s="1" t="s">
        <v>68</v>
      </c>
      <c r="D1" s="1" t="s">
        <v>1164</v>
      </c>
      <c r="E1" s="1" t="s">
        <v>63</v>
      </c>
      <c r="F1" s="1" t="s">
        <v>1165</v>
      </c>
    </row>
    <row r="2" spans="1:6" ht="10.5" customHeight="1">
      <c r="A2" s="1" t="s">
        <v>1166</v>
      </c>
      <c r="B2" s="1" t="s">
        <v>1166</v>
      </c>
      <c r="C2" s="1" t="s">
        <v>1167</v>
      </c>
      <c r="D2" s="1" t="s">
        <v>1168</v>
      </c>
      <c r="E2" s="1" t="s">
        <v>1166</v>
      </c>
      <c r="F2" s="1" t="s">
        <v>1169</v>
      </c>
    </row>
    <row r="3" spans="1:6" ht="10.5" customHeight="1">
      <c r="A3" s="1" t="s">
        <v>1170</v>
      </c>
      <c r="B3" s="1" t="s">
        <v>1170</v>
      </c>
      <c r="C3" s="1" t="s">
        <v>1171</v>
      </c>
      <c r="D3" s="1" t="s">
        <v>1172</v>
      </c>
      <c r="E3" s="1" t="s">
        <v>1170</v>
      </c>
      <c r="F3" s="1" t="s">
        <v>1173</v>
      </c>
    </row>
    <row r="4" spans="1:6" ht="10.5" customHeight="1">
      <c r="A4" s="1" t="s">
        <v>1174</v>
      </c>
      <c r="B4" s="1" t="s">
        <v>1174</v>
      </c>
      <c r="C4" s="1" t="s">
        <v>1175</v>
      </c>
      <c r="D4" s="1" t="s">
        <v>1172</v>
      </c>
      <c r="E4" s="1" t="s">
        <v>1174</v>
      </c>
      <c r="F4" s="1" t="s">
        <v>1176</v>
      </c>
    </row>
    <row r="5" spans="1:6" ht="10.5" customHeight="1">
      <c r="A5" s="1" t="s">
        <v>1177</v>
      </c>
      <c r="B5" s="1" t="s">
        <v>1177</v>
      </c>
      <c r="C5" s="1" t="s">
        <v>1178</v>
      </c>
      <c r="D5" s="1" t="s">
        <v>1172</v>
      </c>
      <c r="E5" s="1" t="s">
        <v>1177</v>
      </c>
      <c r="F5" s="1" t="s">
        <v>1179</v>
      </c>
    </row>
    <row r="6" spans="1:6" ht="10.5" customHeight="1">
      <c r="A6" s="1" t="s">
        <v>1180</v>
      </c>
      <c r="B6" s="1" t="s">
        <v>1180</v>
      </c>
      <c r="C6" s="1" t="s">
        <v>1181</v>
      </c>
      <c r="D6" s="1" t="s">
        <v>1172</v>
      </c>
      <c r="E6" s="1" t="s">
        <v>1180</v>
      </c>
      <c r="F6" s="1" t="s">
        <v>1182</v>
      </c>
    </row>
    <row r="7" spans="1:6" ht="10.5" customHeight="1">
      <c r="A7" s="170" t="s">
        <v>1183</v>
      </c>
      <c r="B7" s="170" t="s">
        <v>1183</v>
      </c>
      <c r="C7" s="170" t="s">
        <v>1184</v>
      </c>
      <c r="D7" s="170" t="s">
        <v>1172</v>
      </c>
      <c r="E7" s="170" t="s">
        <v>1183</v>
      </c>
      <c r="F7" s="170" t="s">
        <v>1185</v>
      </c>
    </row>
    <row r="8" spans="1:6" ht="10.5" customHeight="1">
      <c r="A8" s="170" t="s">
        <v>64</v>
      </c>
      <c r="B8" s="170" t="s">
        <v>64</v>
      </c>
      <c r="C8" s="170" t="s">
        <v>69</v>
      </c>
      <c r="D8" s="170" t="s">
        <v>1172</v>
      </c>
      <c r="E8" s="170" t="s">
        <v>64</v>
      </c>
      <c r="F8" s="170" t="s">
        <v>1186</v>
      </c>
    </row>
    <row r="9" spans="1:6" ht="10.5" customHeight="1">
      <c r="A9" s="170" t="s">
        <v>1187</v>
      </c>
      <c r="B9" s="170" t="s">
        <v>1188</v>
      </c>
      <c r="C9" s="170" t="s">
        <v>1189</v>
      </c>
      <c r="D9" s="170" t="s">
        <v>1190</v>
      </c>
      <c r="E9" s="170" t="s">
        <v>1187</v>
      </c>
      <c r="F9" s="170" t="s">
        <v>1191</v>
      </c>
    </row>
    <row r="10" spans="1:6" ht="10.5" customHeight="1">
      <c r="A10" s="170" t="s">
        <v>1187</v>
      </c>
      <c r="B10" s="170" t="s">
        <v>1187</v>
      </c>
      <c r="C10" s="170" t="s">
        <v>1192</v>
      </c>
      <c r="D10" s="170" t="s">
        <v>1193</v>
      </c>
      <c r="E10" s="170" t="s">
        <v>1194</v>
      </c>
      <c r="F10" s="170" t="s">
        <v>1195</v>
      </c>
    </row>
    <row r="11" spans="1:6" ht="10.5" customHeight="1">
      <c r="A11" s="170" t="s">
        <v>1187</v>
      </c>
      <c r="B11" s="170" t="s">
        <v>1196</v>
      </c>
      <c r="C11" s="170" t="s">
        <v>1197</v>
      </c>
      <c r="D11" s="170" t="s">
        <v>1190</v>
      </c>
      <c r="E11" s="170" t="s">
        <v>1198</v>
      </c>
      <c r="F11" s="170" t="s">
        <v>1199</v>
      </c>
    </row>
    <row r="12" spans="1:6" ht="10.5" customHeight="1">
      <c r="A12" s="170" t="s">
        <v>1187</v>
      </c>
      <c r="B12" s="170" t="s">
        <v>1200</v>
      </c>
      <c r="C12" s="170" t="s">
        <v>1201</v>
      </c>
      <c r="D12" s="170" t="s">
        <v>1202</v>
      </c>
      <c r="E12" s="170" t="s">
        <v>1203</v>
      </c>
      <c r="F12" s="170" t="s">
        <v>1204</v>
      </c>
    </row>
    <row r="13" spans="1:6" ht="10.5" customHeight="1">
      <c r="A13" s="170" t="s">
        <v>1187</v>
      </c>
      <c r="B13" s="170" t="s">
        <v>1205</v>
      </c>
      <c r="C13" s="170" t="s">
        <v>1206</v>
      </c>
      <c r="D13" s="170" t="s">
        <v>1190</v>
      </c>
      <c r="E13" s="170" t="s">
        <v>1207</v>
      </c>
      <c r="F13" s="170" t="s">
        <v>1208</v>
      </c>
    </row>
    <row r="14" spans="1:6" ht="10.5" customHeight="1">
      <c r="A14" s="170" t="s">
        <v>1187</v>
      </c>
      <c r="B14" s="170" t="s">
        <v>1209</v>
      </c>
      <c r="C14" s="170" t="s">
        <v>1210</v>
      </c>
      <c r="D14" s="170" t="s">
        <v>1190</v>
      </c>
      <c r="E14" s="170" t="s">
        <v>1211</v>
      </c>
      <c r="F14" s="170" t="s">
        <v>1212</v>
      </c>
    </row>
    <row r="15" spans="1:6" ht="10.5" customHeight="1">
      <c r="A15" s="170" t="s">
        <v>1187</v>
      </c>
      <c r="B15" s="170" t="s">
        <v>1213</v>
      </c>
      <c r="C15" s="170" t="s">
        <v>1214</v>
      </c>
      <c r="D15" s="170" t="s">
        <v>1190</v>
      </c>
      <c r="E15" s="170" t="s">
        <v>1215</v>
      </c>
      <c r="F15" s="170" t="s">
        <v>1216</v>
      </c>
    </row>
    <row r="16" spans="1:6" ht="10.5" customHeight="1">
      <c r="A16" s="170" t="s">
        <v>1187</v>
      </c>
      <c r="B16" s="170" t="s">
        <v>1217</v>
      </c>
      <c r="C16" s="170" t="s">
        <v>1218</v>
      </c>
      <c r="D16" s="170" t="s">
        <v>1190</v>
      </c>
      <c r="E16" s="170" t="s">
        <v>1219</v>
      </c>
      <c r="F16" s="170" t="s">
        <v>1220</v>
      </c>
    </row>
    <row r="17" spans="1:6" ht="10.5" customHeight="1">
      <c r="A17" s="170" t="s">
        <v>1194</v>
      </c>
      <c r="B17" s="170" t="s">
        <v>1194</v>
      </c>
      <c r="C17" s="170" t="s">
        <v>1221</v>
      </c>
      <c r="D17" s="170" t="s">
        <v>1168</v>
      </c>
      <c r="E17" s="170" t="s">
        <v>1222</v>
      </c>
      <c r="F17" s="170" t="s">
        <v>1223</v>
      </c>
    </row>
    <row r="18" spans="1:6" ht="10.5" customHeight="1">
      <c r="A18" s="170" t="s">
        <v>1198</v>
      </c>
      <c r="B18" s="170" t="s">
        <v>1224</v>
      </c>
      <c r="C18" s="170" t="s">
        <v>1225</v>
      </c>
      <c r="D18" s="170" t="s">
        <v>1190</v>
      </c>
      <c r="E18" s="170" t="s">
        <v>1226</v>
      </c>
      <c r="F18" s="170" t="s">
        <v>1227</v>
      </c>
    </row>
    <row r="19" spans="1:6" ht="10.5" customHeight="1">
      <c r="A19" s="170" t="s">
        <v>1198</v>
      </c>
      <c r="B19" s="170" t="s">
        <v>1228</v>
      </c>
      <c r="C19" s="170" t="s">
        <v>1229</v>
      </c>
      <c r="D19" s="170" t="s">
        <v>1230</v>
      </c>
      <c r="E19" s="170" t="s">
        <v>1231</v>
      </c>
      <c r="F19" s="170" t="s">
        <v>1232</v>
      </c>
    </row>
    <row r="20" spans="1:6" ht="10.5" customHeight="1">
      <c r="A20" s="170" t="s">
        <v>1198</v>
      </c>
      <c r="B20" s="170" t="s">
        <v>1198</v>
      </c>
      <c r="C20" s="170" t="s">
        <v>1233</v>
      </c>
      <c r="D20" s="170" t="s">
        <v>1193</v>
      </c>
      <c r="E20" s="170" t="s">
        <v>1234</v>
      </c>
      <c r="F20" s="170" t="s">
        <v>1235</v>
      </c>
    </row>
    <row r="21" spans="1:6" ht="10.5" customHeight="1">
      <c r="A21" s="170" t="s">
        <v>1198</v>
      </c>
      <c r="B21" s="170" t="s">
        <v>1236</v>
      </c>
      <c r="C21" s="170" t="s">
        <v>1237</v>
      </c>
      <c r="D21" s="170" t="s">
        <v>1230</v>
      </c>
      <c r="E21" s="170" t="s">
        <v>1238</v>
      </c>
      <c r="F21" s="170" t="s">
        <v>1239</v>
      </c>
    </row>
    <row r="22" spans="1:6" ht="10.5" customHeight="1">
      <c r="A22" s="170" t="s">
        <v>1198</v>
      </c>
      <c r="B22" s="170" t="s">
        <v>1240</v>
      </c>
      <c r="C22" s="170" t="s">
        <v>1241</v>
      </c>
      <c r="D22" s="170" t="s">
        <v>1190</v>
      </c>
      <c r="E22" s="170" t="s">
        <v>1242</v>
      </c>
      <c r="F22" s="170" t="s">
        <v>1243</v>
      </c>
    </row>
    <row r="23" spans="1:6" ht="10.5" customHeight="1">
      <c r="A23" s="170" t="s">
        <v>1198</v>
      </c>
      <c r="B23" s="170" t="s">
        <v>1244</v>
      </c>
      <c r="C23" s="170" t="s">
        <v>1245</v>
      </c>
      <c r="D23" s="170" t="s">
        <v>1202</v>
      </c>
      <c r="E23" s="170" t="s">
        <v>1246</v>
      </c>
      <c r="F23" s="170" t="s">
        <v>1247</v>
      </c>
    </row>
    <row r="24" spans="1:6" ht="10.5" customHeight="1">
      <c r="A24" s="170" t="s">
        <v>1198</v>
      </c>
      <c r="B24" s="170" t="s">
        <v>1248</v>
      </c>
      <c r="C24" s="170" t="s">
        <v>1249</v>
      </c>
      <c r="D24" s="170" t="s">
        <v>1190</v>
      </c>
      <c r="E24" s="170" t="s">
        <v>1250</v>
      </c>
      <c r="F24" s="170" t="s">
        <v>1251</v>
      </c>
    </row>
    <row r="25" spans="1:6" ht="10.5" customHeight="1">
      <c r="A25" s="170" t="s">
        <v>1198</v>
      </c>
      <c r="B25" s="170" t="s">
        <v>1252</v>
      </c>
      <c r="C25" s="170" t="s">
        <v>1253</v>
      </c>
      <c r="D25" s="170" t="s">
        <v>1190</v>
      </c>
      <c r="E25" s="170" t="s">
        <v>1254</v>
      </c>
      <c r="F25" s="170" t="s">
        <v>1255</v>
      </c>
    </row>
    <row r="26" spans="1:6" ht="10.5" customHeight="1">
      <c r="A26" s="170" t="s">
        <v>1203</v>
      </c>
      <c r="B26" s="170" t="s">
        <v>1256</v>
      </c>
      <c r="C26" s="170" t="s">
        <v>1257</v>
      </c>
      <c r="D26" s="170" t="s">
        <v>1230</v>
      </c>
      <c r="E26" s="170" t="s">
        <v>1258</v>
      </c>
      <c r="F26" s="170" t="s">
        <v>1259</v>
      </c>
    </row>
    <row r="27" spans="1:6" ht="10.5" customHeight="1">
      <c r="A27" s="170" t="s">
        <v>1203</v>
      </c>
      <c r="B27" s="170" t="s">
        <v>1260</v>
      </c>
      <c r="C27" s="170" t="s">
        <v>1261</v>
      </c>
      <c r="D27" s="170" t="s">
        <v>1190</v>
      </c>
      <c r="E27" s="170" t="s">
        <v>1262</v>
      </c>
      <c r="F27" s="170" t="s">
        <v>1263</v>
      </c>
    </row>
    <row r="28" spans="1:6" ht="10.5" customHeight="1">
      <c r="A28" s="170" t="s">
        <v>1203</v>
      </c>
      <c r="B28" s="170" t="s">
        <v>1264</v>
      </c>
      <c r="C28" s="170" t="s">
        <v>1265</v>
      </c>
      <c r="D28" s="170" t="s">
        <v>1190</v>
      </c>
      <c r="E28" s="170" t="s">
        <v>1266</v>
      </c>
      <c r="F28" s="170" t="s">
        <v>1267</v>
      </c>
    </row>
    <row r="29" spans="1:6" ht="10.5" customHeight="1">
      <c r="A29" s="170" t="s">
        <v>1203</v>
      </c>
      <c r="B29" s="170" t="s">
        <v>1268</v>
      </c>
      <c r="C29" s="170" t="s">
        <v>1269</v>
      </c>
      <c r="D29" s="170" t="s">
        <v>1190</v>
      </c>
      <c r="E29" s="170" t="s">
        <v>1270</v>
      </c>
      <c r="F29" s="170" t="s">
        <v>1271</v>
      </c>
    </row>
    <row r="30" spans="1:6" ht="10.5" customHeight="1">
      <c r="A30" s="170" t="s">
        <v>1203</v>
      </c>
      <c r="B30" s="170" t="s">
        <v>1272</v>
      </c>
      <c r="C30" s="170" t="s">
        <v>1273</v>
      </c>
      <c r="D30" s="170" t="s">
        <v>1190</v>
      </c>
      <c r="E30" s="170" t="s">
        <v>1274</v>
      </c>
      <c r="F30" s="170" t="s">
        <v>1275</v>
      </c>
    </row>
    <row r="31" spans="1:6" ht="10.5" customHeight="1">
      <c r="A31" s="170" t="s">
        <v>1203</v>
      </c>
      <c r="B31" s="170" t="s">
        <v>1203</v>
      </c>
      <c r="C31" s="170" t="s">
        <v>1276</v>
      </c>
      <c r="D31" s="170" t="s">
        <v>1193</v>
      </c>
      <c r="E31" s="170" t="s">
        <v>1277</v>
      </c>
      <c r="F31" s="170" t="s">
        <v>1278</v>
      </c>
    </row>
    <row r="32" spans="1:6" ht="10.5" customHeight="1">
      <c r="A32" s="170" t="s">
        <v>1203</v>
      </c>
      <c r="B32" s="170" t="s">
        <v>1279</v>
      </c>
      <c r="C32" s="170" t="s">
        <v>1280</v>
      </c>
      <c r="D32" s="170" t="s">
        <v>1190</v>
      </c>
      <c r="E32" s="170" t="s">
        <v>1281</v>
      </c>
      <c r="F32" s="170" t="s">
        <v>1282</v>
      </c>
    </row>
    <row r="33" spans="1:6" ht="10.5" customHeight="1">
      <c r="A33" s="170" t="s">
        <v>1203</v>
      </c>
      <c r="B33" s="170" t="s">
        <v>1283</v>
      </c>
      <c r="C33" s="170" t="s">
        <v>1284</v>
      </c>
      <c r="D33" s="170" t="s">
        <v>1190</v>
      </c>
      <c r="E33" s="170" t="s">
        <v>1285</v>
      </c>
      <c r="F33" s="170" t="s">
        <v>1286</v>
      </c>
    </row>
    <row r="34" spans="1:6" ht="10.5" customHeight="1">
      <c r="A34" s="170" t="s">
        <v>1203</v>
      </c>
      <c r="B34" s="170" t="s">
        <v>1287</v>
      </c>
      <c r="C34" s="170" t="s">
        <v>1288</v>
      </c>
      <c r="D34" s="170" t="s">
        <v>1190</v>
      </c>
      <c r="E34" s="170" t="s">
        <v>1289</v>
      </c>
      <c r="F34" s="170" t="s">
        <v>1290</v>
      </c>
    </row>
    <row r="35" spans="1:6" ht="10.5" customHeight="1">
      <c r="A35" s="170" t="s">
        <v>1203</v>
      </c>
      <c r="B35" s="170" t="s">
        <v>1291</v>
      </c>
      <c r="C35" s="170" t="s">
        <v>1292</v>
      </c>
      <c r="D35" s="170" t="s">
        <v>1190</v>
      </c>
      <c r="E35" s="170" t="s">
        <v>1293</v>
      </c>
      <c r="F35" s="170" t="s">
        <v>1294</v>
      </c>
    </row>
    <row r="36" spans="1:6" ht="10.5" customHeight="1">
      <c r="A36" s="170" t="s">
        <v>1203</v>
      </c>
      <c r="B36" s="170" t="s">
        <v>1295</v>
      </c>
      <c r="C36" s="170" t="s">
        <v>1296</v>
      </c>
      <c r="D36" s="170" t="s">
        <v>1190</v>
      </c>
    </row>
    <row r="37" spans="1:6" ht="10.5" customHeight="1">
      <c r="A37" s="170" t="s">
        <v>1207</v>
      </c>
      <c r="B37" s="170" t="s">
        <v>1207</v>
      </c>
      <c r="C37" s="170" t="s">
        <v>1297</v>
      </c>
      <c r="D37" s="170" t="s">
        <v>1168</v>
      </c>
    </row>
    <row r="38" spans="1:6" ht="10.5" customHeight="1">
      <c r="A38" s="170" t="s">
        <v>1211</v>
      </c>
      <c r="B38" s="170" t="s">
        <v>1211</v>
      </c>
      <c r="C38" s="170" t="s">
        <v>1298</v>
      </c>
      <c r="D38" s="170" t="s">
        <v>1172</v>
      </c>
    </row>
    <row r="39" spans="1:6" ht="10.5" customHeight="1">
      <c r="A39" s="170" t="s">
        <v>1215</v>
      </c>
      <c r="B39" s="170" t="s">
        <v>1299</v>
      </c>
      <c r="C39" s="170" t="s">
        <v>1300</v>
      </c>
      <c r="D39" s="170" t="s">
        <v>1190</v>
      </c>
    </row>
    <row r="40" spans="1:6" ht="10.5" customHeight="1">
      <c r="A40" s="170" t="s">
        <v>1215</v>
      </c>
      <c r="B40" s="170" t="s">
        <v>1301</v>
      </c>
      <c r="C40" s="170" t="s">
        <v>1302</v>
      </c>
      <c r="D40" s="170" t="s">
        <v>1190</v>
      </c>
    </row>
    <row r="41" spans="1:6" ht="10.5" customHeight="1">
      <c r="A41" s="170" t="s">
        <v>1215</v>
      </c>
      <c r="B41" s="170" t="s">
        <v>1303</v>
      </c>
      <c r="C41" s="170" t="s">
        <v>1304</v>
      </c>
      <c r="D41" s="170" t="s">
        <v>1190</v>
      </c>
    </row>
    <row r="42" spans="1:6" ht="10.5" customHeight="1">
      <c r="A42" s="170" t="s">
        <v>1215</v>
      </c>
      <c r="B42" s="170" t="s">
        <v>1215</v>
      </c>
      <c r="C42" s="170" t="s">
        <v>1305</v>
      </c>
      <c r="D42" s="170" t="s">
        <v>1193</v>
      </c>
    </row>
    <row r="43" spans="1:6" ht="10.5" customHeight="1">
      <c r="A43" s="170" t="s">
        <v>1215</v>
      </c>
      <c r="B43" s="170" t="s">
        <v>1306</v>
      </c>
      <c r="C43" s="170" t="s">
        <v>1307</v>
      </c>
      <c r="D43" s="170" t="s">
        <v>1190</v>
      </c>
    </row>
    <row r="44" spans="1:6" ht="10.5" customHeight="1">
      <c r="A44" s="170" t="s">
        <v>1215</v>
      </c>
      <c r="B44" s="170" t="s">
        <v>1308</v>
      </c>
      <c r="C44" s="170" t="s">
        <v>1309</v>
      </c>
      <c r="D44" s="170" t="s">
        <v>1230</v>
      </c>
    </row>
    <row r="45" spans="1:6" ht="10.5" customHeight="1">
      <c r="A45" s="170" t="s">
        <v>1215</v>
      </c>
      <c r="B45" s="170" t="s">
        <v>1310</v>
      </c>
      <c r="C45" s="170" t="s">
        <v>1311</v>
      </c>
      <c r="D45" s="170" t="s">
        <v>1190</v>
      </c>
    </row>
    <row r="46" spans="1:6" ht="10.5" customHeight="1">
      <c r="A46" s="170" t="s">
        <v>1215</v>
      </c>
      <c r="B46" s="170" t="s">
        <v>1312</v>
      </c>
      <c r="C46" s="170" t="s">
        <v>1313</v>
      </c>
      <c r="D46" s="170" t="s">
        <v>1190</v>
      </c>
    </row>
    <row r="47" spans="1:6" ht="10.5" customHeight="1">
      <c r="A47" s="170" t="s">
        <v>1219</v>
      </c>
      <c r="B47" s="170" t="s">
        <v>1219</v>
      </c>
      <c r="C47" s="170" t="s">
        <v>1314</v>
      </c>
      <c r="D47" s="170" t="s">
        <v>1193</v>
      </c>
    </row>
    <row r="48" spans="1:6" ht="10.5" customHeight="1">
      <c r="A48" s="170" t="s">
        <v>1219</v>
      </c>
      <c r="B48" s="170" t="s">
        <v>1315</v>
      </c>
      <c r="C48" s="170" t="s">
        <v>1316</v>
      </c>
      <c r="D48" s="170" t="s">
        <v>1190</v>
      </c>
    </row>
    <row r="49" spans="1:4" ht="10.5" customHeight="1">
      <c r="A49" s="170" t="s">
        <v>1219</v>
      </c>
      <c r="B49" s="170" t="s">
        <v>1317</v>
      </c>
      <c r="C49" s="170" t="s">
        <v>1318</v>
      </c>
      <c r="D49" s="170" t="s">
        <v>1190</v>
      </c>
    </row>
    <row r="50" spans="1:4" ht="10.5" customHeight="1">
      <c r="A50" s="170" t="s">
        <v>1219</v>
      </c>
      <c r="B50" s="170" t="s">
        <v>1319</v>
      </c>
      <c r="C50" s="170" t="s">
        <v>1320</v>
      </c>
      <c r="D50" s="170" t="s">
        <v>1190</v>
      </c>
    </row>
    <row r="51" spans="1:4" ht="10.5" customHeight="1">
      <c r="A51" s="170" t="s">
        <v>1222</v>
      </c>
      <c r="B51" s="170" t="s">
        <v>1222</v>
      </c>
      <c r="C51" s="170" t="s">
        <v>1321</v>
      </c>
      <c r="D51" s="170" t="s">
        <v>1172</v>
      </c>
    </row>
    <row r="52" spans="1:4" ht="10.5" customHeight="1">
      <c r="A52" s="170" t="s">
        <v>1226</v>
      </c>
      <c r="B52" s="170" t="s">
        <v>1226</v>
      </c>
      <c r="C52" s="170" t="s">
        <v>1322</v>
      </c>
      <c r="D52" s="170" t="s">
        <v>1168</v>
      </c>
    </row>
    <row r="53" spans="1:4" ht="10.5" customHeight="1">
      <c r="A53" s="170" t="s">
        <v>1231</v>
      </c>
      <c r="B53" s="170" t="s">
        <v>1231</v>
      </c>
      <c r="C53" s="170" t="s">
        <v>1323</v>
      </c>
      <c r="D53" s="170" t="s">
        <v>1168</v>
      </c>
    </row>
    <row r="54" spans="1:4" ht="10.5" customHeight="1">
      <c r="A54" s="170" t="s">
        <v>1234</v>
      </c>
      <c r="B54" s="170" t="s">
        <v>1234</v>
      </c>
      <c r="C54" s="170" t="s">
        <v>1324</v>
      </c>
      <c r="D54" s="170" t="s">
        <v>1172</v>
      </c>
    </row>
    <row r="55" spans="1:4" ht="10.5" customHeight="1">
      <c r="A55" s="170" t="s">
        <v>1238</v>
      </c>
      <c r="B55" s="170" t="s">
        <v>1325</v>
      </c>
      <c r="C55" s="170" t="s">
        <v>1326</v>
      </c>
      <c r="D55" s="170" t="s">
        <v>1190</v>
      </c>
    </row>
    <row r="56" spans="1:4" ht="10.5" customHeight="1">
      <c r="A56" s="170" t="s">
        <v>1238</v>
      </c>
      <c r="B56" s="170" t="s">
        <v>1327</v>
      </c>
      <c r="C56" s="170" t="s">
        <v>1328</v>
      </c>
      <c r="D56" s="170" t="s">
        <v>1190</v>
      </c>
    </row>
    <row r="57" spans="1:4" ht="10.5" customHeight="1">
      <c r="A57" s="170" t="s">
        <v>1238</v>
      </c>
      <c r="B57" s="170" t="s">
        <v>1329</v>
      </c>
      <c r="C57" s="170" t="s">
        <v>1330</v>
      </c>
      <c r="D57" s="170" t="s">
        <v>1190</v>
      </c>
    </row>
    <row r="58" spans="1:4" ht="10.5" customHeight="1">
      <c r="A58" s="170" t="s">
        <v>1238</v>
      </c>
      <c r="B58" s="170" t="s">
        <v>1331</v>
      </c>
      <c r="C58" s="170" t="s">
        <v>1332</v>
      </c>
      <c r="D58" s="170" t="s">
        <v>1202</v>
      </c>
    </row>
    <row r="59" spans="1:4" ht="10.5" customHeight="1">
      <c r="A59" s="170" t="s">
        <v>1238</v>
      </c>
      <c r="B59" s="170" t="s">
        <v>1333</v>
      </c>
      <c r="C59" s="170" t="s">
        <v>1334</v>
      </c>
      <c r="D59" s="170" t="s">
        <v>1190</v>
      </c>
    </row>
    <row r="60" spans="1:4" ht="10.5" customHeight="1">
      <c r="A60" s="170" t="s">
        <v>1238</v>
      </c>
      <c r="B60" s="170" t="s">
        <v>1335</v>
      </c>
      <c r="C60" s="170" t="s">
        <v>1336</v>
      </c>
      <c r="D60" s="170" t="s">
        <v>1190</v>
      </c>
    </row>
    <row r="61" spans="1:4" ht="10.5" customHeight="1">
      <c r="A61" s="170" t="s">
        <v>1238</v>
      </c>
      <c r="B61" s="170" t="s">
        <v>1238</v>
      </c>
      <c r="C61" s="170" t="s">
        <v>1337</v>
      </c>
      <c r="D61" s="170" t="s">
        <v>1193</v>
      </c>
    </row>
    <row r="62" spans="1:4" ht="10.5" customHeight="1">
      <c r="A62" s="170" t="s">
        <v>1238</v>
      </c>
      <c r="B62" s="170" t="s">
        <v>1338</v>
      </c>
      <c r="C62" s="170" t="s">
        <v>1339</v>
      </c>
      <c r="D62" s="170" t="s">
        <v>1190</v>
      </c>
    </row>
    <row r="63" spans="1:4" ht="10.5" customHeight="1">
      <c r="A63" s="170" t="s">
        <v>1242</v>
      </c>
      <c r="B63" s="170" t="s">
        <v>1242</v>
      </c>
      <c r="C63" s="170" t="s">
        <v>1340</v>
      </c>
      <c r="D63" s="170" t="s">
        <v>1168</v>
      </c>
    </row>
    <row r="64" spans="1:4" ht="10.5" customHeight="1">
      <c r="A64" s="170" t="s">
        <v>1246</v>
      </c>
      <c r="B64" s="170" t="s">
        <v>1246</v>
      </c>
      <c r="C64" s="170" t="s">
        <v>1341</v>
      </c>
      <c r="D64" s="170" t="s">
        <v>1168</v>
      </c>
    </row>
    <row r="65" spans="1:4" ht="10.5" customHeight="1">
      <c r="A65" s="170" t="s">
        <v>1250</v>
      </c>
      <c r="B65" s="170" t="s">
        <v>1342</v>
      </c>
      <c r="C65" s="170" t="s">
        <v>1343</v>
      </c>
      <c r="D65" s="170" t="s">
        <v>1190</v>
      </c>
    </row>
    <row r="66" spans="1:4" ht="10.5" customHeight="1">
      <c r="A66" s="170" t="s">
        <v>1250</v>
      </c>
      <c r="B66" s="170" t="s">
        <v>1344</v>
      </c>
      <c r="C66" s="170" t="s">
        <v>1345</v>
      </c>
      <c r="D66" s="170" t="s">
        <v>1190</v>
      </c>
    </row>
    <row r="67" spans="1:4" ht="10.5" customHeight="1">
      <c r="A67" s="170" t="s">
        <v>1250</v>
      </c>
      <c r="B67" s="170" t="s">
        <v>1346</v>
      </c>
      <c r="C67" s="170" t="s">
        <v>1347</v>
      </c>
      <c r="D67" s="170" t="s">
        <v>1190</v>
      </c>
    </row>
    <row r="68" spans="1:4" ht="10.5" customHeight="1">
      <c r="A68" s="170" t="s">
        <v>1250</v>
      </c>
      <c r="B68" s="170" t="s">
        <v>1348</v>
      </c>
      <c r="C68" s="170" t="s">
        <v>1349</v>
      </c>
      <c r="D68" s="170" t="s">
        <v>1190</v>
      </c>
    </row>
    <row r="69" spans="1:4" ht="10.5" customHeight="1">
      <c r="A69" s="170" t="s">
        <v>1250</v>
      </c>
      <c r="B69" s="170" t="s">
        <v>1350</v>
      </c>
      <c r="C69" s="170" t="s">
        <v>1351</v>
      </c>
      <c r="D69" s="170" t="s">
        <v>1190</v>
      </c>
    </row>
    <row r="70" spans="1:4" ht="10.5" customHeight="1">
      <c r="A70" s="170" t="s">
        <v>1250</v>
      </c>
      <c r="B70" s="170" t="s">
        <v>1250</v>
      </c>
      <c r="C70" s="170" t="s">
        <v>1352</v>
      </c>
      <c r="D70" s="170" t="s">
        <v>1193</v>
      </c>
    </row>
    <row r="71" spans="1:4" ht="10.5" customHeight="1">
      <c r="A71" s="170" t="s">
        <v>1250</v>
      </c>
      <c r="B71" s="170" t="s">
        <v>1353</v>
      </c>
      <c r="C71" s="170" t="s">
        <v>1354</v>
      </c>
      <c r="D71" s="170" t="s">
        <v>1190</v>
      </c>
    </row>
    <row r="72" spans="1:4" ht="10.5" customHeight="1">
      <c r="A72" s="170" t="s">
        <v>1250</v>
      </c>
      <c r="B72" s="170" t="s">
        <v>1355</v>
      </c>
      <c r="C72" s="170" t="s">
        <v>1356</v>
      </c>
      <c r="D72" s="170" t="s">
        <v>1190</v>
      </c>
    </row>
    <row r="73" spans="1:4" ht="10.5" customHeight="1">
      <c r="A73" s="170" t="s">
        <v>1250</v>
      </c>
      <c r="B73" s="170" t="s">
        <v>1357</v>
      </c>
      <c r="C73" s="170" t="s">
        <v>1358</v>
      </c>
      <c r="D73" s="170" t="s">
        <v>1190</v>
      </c>
    </row>
    <row r="74" spans="1:4" ht="10.5" customHeight="1">
      <c r="A74" s="170" t="s">
        <v>1254</v>
      </c>
      <c r="B74" s="170" t="s">
        <v>1254</v>
      </c>
      <c r="C74" s="170" t="s">
        <v>1359</v>
      </c>
      <c r="D74" s="170" t="s">
        <v>1168</v>
      </c>
    </row>
    <row r="75" spans="1:4" ht="10.5" customHeight="1">
      <c r="A75" s="170" t="s">
        <v>1258</v>
      </c>
      <c r="B75" s="170" t="s">
        <v>1258</v>
      </c>
      <c r="C75" s="170" t="s">
        <v>1360</v>
      </c>
      <c r="D75" s="170" t="s">
        <v>1172</v>
      </c>
    </row>
    <row r="76" spans="1:4" ht="10.5" customHeight="1">
      <c r="A76" s="170" t="s">
        <v>1262</v>
      </c>
      <c r="B76" s="170" t="s">
        <v>1262</v>
      </c>
      <c r="C76" s="170" t="s">
        <v>1361</v>
      </c>
      <c r="D76" s="170" t="s">
        <v>1168</v>
      </c>
    </row>
    <row r="77" spans="1:4" ht="10.5" customHeight="1">
      <c r="A77" s="170" t="s">
        <v>1266</v>
      </c>
      <c r="B77" s="170" t="s">
        <v>1266</v>
      </c>
      <c r="C77" s="170" t="s">
        <v>1362</v>
      </c>
      <c r="D77" s="170" t="s">
        <v>1168</v>
      </c>
    </row>
    <row r="78" spans="1:4" ht="10.5" customHeight="1">
      <c r="A78" s="170" t="s">
        <v>1270</v>
      </c>
      <c r="B78" s="170" t="s">
        <v>1270</v>
      </c>
      <c r="C78" s="170" t="s">
        <v>1363</v>
      </c>
      <c r="D78" s="170" t="s">
        <v>1168</v>
      </c>
    </row>
    <row r="79" spans="1:4" ht="10.5" customHeight="1">
      <c r="A79" s="170" t="s">
        <v>1274</v>
      </c>
      <c r="B79" s="170" t="s">
        <v>1364</v>
      </c>
      <c r="C79" s="170" t="s">
        <v>1365</v>
      </c>
      <c r="D79" s="170" t="s">
        <v>1190</v>
      </c>
    </row>
    <row r="80" spans="1:4" ht="10.5" customHeight="1">
      <c r="A80" s="170" t="s">
        <v>1274</v>
      </c>
      <c r="B80" s="170" t="s">
        <v>1366</v>
      </c>
      <c r="C80" s="170" t="s">
        <v>1367</v>
      </c>
      <c r="D80" s="170" t="s">
        <v>1202</v>
      </c>
    </row>
    <row r="81" spans="1:4" ht="10.5" customHeight="1">
      <c r="A81" s="170" t="s">
        <v>1274</v>
      </c>
      <c r="B81" s="170" t="s">
        <v>1368</v>
      </c>
      <c r="C81" s="170" t="s">
        <v>1369</v>
      </c>
      <c r="D81" s="170" t="s">
        <v>1190</v>
      </c>
    </row>
    <row r="82" spans="1:4" ht="10.5" customHeight="1">
      <c r="A82" s="170" t="s">
        <v>1274</v>
      </c>
      <c r="B82" s="170" t="s">
        <v>1370</v>
      </c>
      <c r="C82" s="170" t="s">
        <v>1371</v>
      </c>
      <c r="D82" s="170" t="s">
        <v>1230</v>
      </c>
    </row>
    <row r="83" spans="1:4" ht="10.5" customHeight="1">
      <c r="A83" s="170" t="s">
        <v>1274</v>
      </c>
      <c r="B83" s="170" t="s">
        <v>1372</v>
      </c>
      <c r="C83" s="170" t="s">
        <v>1373</v>
      </c>
      <c r="D83" s="170" t="s">
        <v>1190</v>
      </c>
    </row>
    <row r="84" spans="1:4" ht="10.5" customHeight="1">
      <c r="A84" s="170" t="s">
        <v>1274</v>
      </c>
      <c r="B84" s="170" t="s">
        <v>1274</v>
      </c>
      <c r="C84" s="170" t="s">
        <v>1374</v>
      </c>
      <c r="D84" s="170" t="s">
        <v>1193</v>
      </c>
    </row>
    <row r="85" spans="1:4" ht="10.5" customHeight="1">
      <c r="A85" s="170" t="s">
        <v>1274</v>
      </c>
      <c r="B85" s="170" t="s">
        <v>1375</v>
      </c>
      <c r="C85" s="170" t="s">
        <v>1376</v>
      </c>
      <c r="D85" s="170" t="s">
        <v>1190</v>
      </c>
    </row>
    <row r="86" spans="1:4" ht="10.5" customHeight="1">
      <c r="A86" s="170" t="s">
        <v>1277</v>
      </c>
      <c r="B86" s="170" t="s">
        <v>1277</v>
      </c>
      <c r="C86" s="170" t="s">
        <v>1377</v>
      </c>
      <c r="D86" s="170" t="s">
        <v>1168</v>
      </c>
    </row>
    <row r="87" spans="1:4" ht="10.5" customHeight="1">
      <c r="A87" s="170" t="s">
        <v>1281</v>
      </c>
      <c r="B87" s="170" t="s">
        <v>1378</v>
      </c>
      <c r="C87" s="170" t="s">
        <v>1379</v>
      </c>
      <c r="D87" s="170" t="s">
        <v>1190</v>
      </c>
    </row>
    <row r="88" spans="1:4" ht="10.5" customHeight="1">
      <c r="A88" s="170" t="s">
        <v>1281</v>
      </c>
      <c r="B88" s="170" t="s">
        <v>1380</v>
      </c>
      <c r="C88" s="170" t="s">
        <v>1381</v>
      </c>
      <c r="D88" s="170" t="s">
        <v>1190</v>
      </c>
    </row>
    <row r="89" spans="1:4" ht="10.5" customHeight="1">
      <c r="A89" s="170" t="s">
        <v>1281</v>
      </c>
      <c r="B89" s="170" t="s">
        <v>1382</v>
      </c>
      <c r="C89" s="170" t="s">
        <v>1383</v>
      </c>
      <c r="D89" s="170" t="s">
        <v>1190</v>
      </c>
    </row>
    <row r="90" spans="1:4" ht="10.5" customHeight="1">
      <c r="A90" s="170" t="s">
        <v>1281</v>
      </c>
      <c r="B90" s="170" t="s">
        <v>1384</v>
      </c>
      <c r="C90" s="170" t="s">
        <v>1385</v>
      </c>
      <c r="D90" s="170" t="s">
        <v>1230</v>
      </c>
    </row>
    <row r="91" spans="1:4" ht="10.5" customHeight="1">
      <c r="A91" s="170" t="s">
        <v>1281</v>
      </c>
      <c r="B91" s="170" t="s">
        <v>1386</v>
      </c>
      <c r="C91" s="170" t="s">
        <v>1387</v>
      </c>
      <c r="D91" s="170" t="s">
        <v>1190</v>
      </c>
    </row>
    <row r="92" spans="1:4" ht="10.5" customHeight="1">
      <c r="A92" s="170" t="s">
        <v>1281</v>
      </c>
      <c r="B92" s="170" t="s">
        <v>1281</v>
      </c>
      <c r="C92" s="170" t="s">
        <v>1388</v>
      </c>
      <c r="D92" s="170" t="s">
        <v>1193</v>
      </c>
    </row>
    <row r="93" spans="1:4" ht="10.5" customHeight="1">
      <c r="A93" s="170" t="s">
        <v>1281</v>
      </c>
      <c r="B93" s="170" t="s">
        <v>1389</v>
      </c>
      <c r="C93" s="170" t="s">
        <v>1390</v>
      </c>
      <c r="D93" s="170" t="s">
        <v>1230</v>
      </c>
    </row>
    <row r="94" spans="1:4" ht="10.5" customHeight="1">
      <c r="A94" s="170" t="s">
        <v>1281</v>
      </c>
      <c r="B94" s="170" t="s">
        <v>1391</v>
      </c>
      <c r="C94" s="170" t="s">
        <v>1392</v>
      </c>
      <c r="D94" s="170" t="s">
        <v>1190</v>
      </c>
    </row>
    <row r="95" spans="1:4" ht="10.5" customHeight="1">
      <c r="A95" s="170" t="s">
        <v>1285</v>
      </c>
      <c r="B95" s="170" t="s">
        <v>1393</v>
      </c>
      <c r="C95" s="170" t="s">
        <v>1394</v>
      </c>
      <c r="D95" s="170" t="s">
        <v>1190</v>
      </c>
    </row>
    <row r="96" spans="1:4" ht="10.5" customHeight="1">
      <c r="A96" s="170" t="s">
        <v>1285</v>
      </c>
      <c r="B96" s="170" t="s">
        <v>1395</v>
      </c>
      <c r="C96" s="170" t="s">
        <v>1396</v>
      </c>
      <c r="D96" s="170" t="s">
        <v>1190</v>
      </c>
    </row>
    <row r="97" spans="1:4" ht="10.5" customHeight="1">
      <c r="A97" s="170" t="s">
        <v>1285</v>
      </c>
      <c r="B97" s="170" t="s">
        <v>1397</v>
      </c>
      <c r="C97" s="170" t="s">
        <v>1398</v>
      </c>
      <c r="D97" s="170" t="s">
        <v>1190</v>
      </c>
    </row>
    <row r="98" spans="1:4" ht="10.5" customHeight="1">
      <c r="A98" s="170" t="s">
        <v>1285</v>
      </c>
      <c r="B98" s="170" t="s">
        <v>1399</v>
      </c>
      <c r="C98" s="170" t="s">
        <v>1400</v>
      </c>
      <c r="D98" s="170" t="s">
        <v>1190</v>
      </c>
    </row>
    <row r="99" spans="1:4" ht="10.5" customHeight="1">
      <c r="A99" s="170" t="s">
        <v>1285</v>
      </c>
      <c r="B99" s="170" t="s">
        <v>1285</v>
      </c>
      <c r="C99" s="170" t="s">
        <v>1401</v>
      </c>
      <c r="D99" s="170" t="s">
        <v>1193</v>
      </c>
    </row>
    <row r="100" spans="1:4" ht="10.5" customHeight="1">
      <c r="A100" s="170" t="s">
        <v>1285</v>
      </c>
      <c r="B100" s="170" t="s">
        <v>1402</v>
      </c>
      <c r="C100" s="170" t="s">
        <v>1403</v>
      </c>
      <c r="D100" s="170" t="s">
        <v>1190</v>
      </c>
    </row>
    <row r="101" spans="1:4" ht="10.5" customHeight="1">
      <c r="A101" s="170" t="s">
        <v>1289</v>
      </c>
      <c r="B101" s="170" t="s">
        <v>1289</v>
      </c>
      <c r="C101" s="170" t="s">
        <v>1404</v>
      </c>
      <c r="D101" s="170" t="s">
        <v>1172</v>
      </c>
    </row>
    <row r="102" spans="1:4" ht="10.5" customHeight="1">
      <c r="A102" s="170" t="s">
        <v>1293</v>
      </c>
      <c r="B102" s="170" t="s">
        <v>1293</v>
      </c>
      <c r="C102" s="170" t="s">
        <v>1405</v>
      </c>
      <c r="D102" s="170" t="s">
        <v>1172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EGR_BY_ORGN_DATA</vt:lpstr>
      <vt:lpstr>EGR_BY_ORGN_HEADER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Фокина Ольга Романовна</cp:lastModifiedBy>
  <dcterms:created xsi:type="dcterms:W3CDTF">2021-03-11T11:50:48Z</dcterms:created>
  <dcterms:modified xsi:type="dcterms:W3CDTF">2024-02-01T23:43:39Z</dcterms:modified>
</cp:coreProperties>
</file>