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\\srv\Файловый обмен\Мигаль\!ДЭСК САЙТ\19г\"/>
    </mc:Choice>
  </mc:AlternateContent>
  <xr:revisionPtr revIDLastSave="0" documentId="8_{1193E02F-D2E3-4895-A5E9-84E08B80B1AF}" xr6:coauthVersionLast="47" xr6:coauthVersionMax="47" xr10:uidLastSave="{00000000-0000-0000-0000-000000000000}"/>
  <bookViews>
    <workbookView xWindow="1050" yWindow="-120" windowWidth="27870" windowHeight="16440" tabRatio="855" activeTab="3" xr2:uid="{00000000-000D-0000-FFFF-FFFF00000000}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организациями'!$E$29</definedName>
    <definedName name="add_11_4">'Отпуск ЭЭ сет организациями'!$E$45</definedName>
    <definedName name="add_11_5">'Отпуск ЭЭ сет организациями'!$E$60</definedName>
    <definedName name="add_11_6">'Отпуск ЭЭ сет организациями'!$E$63</definedName>
    <definedName name="add_11_7">'Отпуск ЭЭ сет организациями'!$E$70</definedName>
    <definedName name="add_11_8">'Отпуск ЭЭ сет организациями'!$E$86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организациями'!$F$15:$F$54</definedName>
    <definedName name="kod_stroki_2">'Отпуск ЭЭ сет организациями'!$F$56:$F$95</definedName>
    <definedName name="kotel">Титульный!$G$31</definedName>
    <definedName name="kpp">Титульный!$G$17</definedName>
    <definedName name="ks_1730">'Отпуск ЭЭ сет организациями'!$F$78</definedName>
    <definedName name="ks_1750">'Отпуск ЭЭ сет организациями'!$F$80</definedName>
    <definedName name="ks_1760">'Отпуск ЭЭ сет организациями'!$F$81</definedName>
    <definedName name="ks_2020">'Отпуск ЭЭ сет организациями'!$F$91</definedName>
    <definedName name="ks_2130">'Отпуск ЭЭ сет организациями'!$F$104</definedName>
    <definedName name="ks_2340">'Отпуск ЭЭ сет организациями'!$F$125</definedName>
    <definedName name="ks_2450">'Отпуск ЭЭ сет организациями'!$F$137</definedName>
    <definedName name="ks_2550">'Отпуск ЭЭ сет организациями'!$F$147</definedName>
    <definedName name="ks_700">'Отпуск ЭЭ сет организациями'!$F$37</definedName>
    <definedName name="ks_720">'Отпуск ЭЭ сет организациями'!$F$39</definedName>
    <definedName name="ks_730">'Отпуск ЭЭ сет организациями'!$F$40</definedName>
    <definedName name="ks_990">'Отпуск ЭЭ сет организациями'!$F$50</definedName>
    <definedName name="LastUpdateDate_MO">Титульный!$E$56</definedName>
    <definedName name="LastUpdateDate_ORG">Титульный!$E$57</definedName>
    <definedName name="LIST_MR_MO_OKTMO">REESTR_MO!$A$1:$D$158</definedName>
    <definedName name="logic">TEHSHEET!$F$2:$F$3</definedName>
    <definedName name="mo">Титульный!$G$28</definedName>
    <definedName name="MO_LIST_10">REESTR_MO!$B$17:$B$19</definedName>
    <definedName name="MO_LIST_11">REESTR_MO!$B$20:$B$27</definedName>
    <definedName name="MO_LIST_12">REESTR_MO!$B$28:$B$38</definedName>
    <definedName name="MO_LIST_13">REESTR_MO!$B$39:$B$44</definedName>
    <definedName name="MO_LIST_14">REESTR_MO!$B$45</definedName>
    <definedName name="MO_LIST_15">REESTR_MO!$B$46:$B$53</definedName>
    <definedName name="MO_LIST_16">REESTR_MO!$B$54:$B$57</definedName>
    <definedName name="MO_LIST_17">REESTR_MO!$B$58</definedName>
    <definedName name="MO_LIST_18">REESTR_MO!$B$59:$B$62</definedName>
    <definedName name="MO_LIST_19">REESTR_MO!$B$63:$B$71</definedName>
    <definedName name="MO_LIST_2">REESTR_MO!$B$2</definedName>
    <definedName name="MO_LIST_20">REESTR_MO!$B$72</definedName>
    <definedName name="MO_LIST_21">REESTR_MO!$B$73:$B$80</definedName>
    <definedName name="MO_LIST_22">REESTR_MO!$B$81</definedName>
    <definedName name="MO_LIST_23">REESTR_MO!$B$82:$B$93</definedName>
    <definedName name="MO_LIST_24">REESTR_MO!$B$94:$B$102</definedName>
    <definedName name="MO_LIST_25">REESTR_MO!$B$103:$B$114</definedName>
    <definedName name="MO_LIST_26">REESTR_MO!$B$115</definedName>
    <definedName name="MO_LIST_27">REESTR_MO!$B$116:$B$120</definedName>
    <definedName name="MO_LIST_28">REESTR_MO!$B$121:$B$129</definedName>
    <definedName name="MO_LIST_29">REESTR_MO!$B$130:$B$134</definedName>
    <definedName name="MO_LIST_3">REESTR_MO!$B$3</definedName>
    <definedName name="MO_LIST_30">REESTR_MO!$B$135:$B$141</definedName>
    <definedName name="MO_LIST_31">REESTR_MO!$B$142</definedName>
    <definedName name="MO_LIST_32">REESTR_MO!$B$143:$B$150</definedName>
    <definedName name="MO_LIST_33">REESTR_MO!$B$151:$B$156</definedName>
    <definedName name="MO_LIST_34">REESTR_MO!$B$157</definedName>
    <definedName name="MO_LIST_35">REESTR_MO!$B$158</definedName>
    <definedName name="MO_LIST_4">REESTR_MO!$B$4</definedName>
    <definedName name="MO_LIST_5">REESTR_MO!$B$5</definedName>
    <definedName name="MO_LIST_6">REESTR_MO!$B$6</definedName>
    <definedName name="MO_LIST_7">REESTR_MO!$B$7</definedName>
    <definedName name="MO_LIST_8">REESTR_MO!$B$8</definedName>
    <definedName name="MO_LIST_9">REESTR_MO!$B$9:$B$16</definedName>
    <definedName name="MONTH">TEHSHEET!$D$2:$D$14</definedName>
    <definedName name="mr">Титульный!$G$27</definedName>
    <definedName name="MR_LIST">REESTR_MO!$E$2:$E$35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REESTR_MO!$C$2:$D$159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REESTR_ORG!$A$2:$S$113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организациями'!$E$43</definedName>
    <definedName name="start_11_5">'Отпуск ЭЭ сет организациями'!$E$59</definedName>
    <definedName name="start_11_6">'Отпуск ЭЭ сет организациями'!$E$62</definedName>
    <definedName name="start_11_7">'Отпуск ЭЭ сет организациями'!$E$65</definedName>
    <definedName name="start_11_8">'Отпуск ЭЭ сет организациями'!$E$84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  <definedName name="_xlnm.Print_Area" localSheetId="3">'Отпуск ЭЭ сет организациями'!$A$1:$K$160</definedName>
    <definedName name="_xlnm.Print_Area" localSheetId="2">Титульный!$A$1:$I$57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94" l="1"/>
  <c r="J81" i="294"/>
  <c r="K74" i="294" l="1"/>
  <c r="J75" i="294" l="1"/>
  <c r="J34" i="294" l="1"/>
  <c r="J80" i="294" l="1"/>
  <c r="K80" i="294"/>
  <c r="G69" i="294" l="1"/>
  <c r="J39" i="294" l="1"/>
  <c r="K39" i="294"/>
  <c r="G28" i="294" l="1"/>
  <c r="J147" i="294" l="1"/>
  <c r="G85" i="294" l="1"/>
  <c r="G68" i="294"/>
  <c r="G67" i="294"/>
  <c r="G66" i="294"/>
  <c r="G44" i="294" l="1"/>
  <c r="G27" i="294"/>
  <c r="G26" i="294"/>
  <c r="G25" i="294"/>
  <c r="I156" i="294" l="1"/>
  <c r="F159" i="294"/>
  <c r="F156" i="294"/>
  <c r="B2" i="290"/>
  <c r="B3" i="290"/>
  <c r="I152" i="294" l="1"/>
  <c r="I150" i="294" s="1"/>
  <c r="K152" i="294"/>
  <c r="K150" i="294" s="1"/>
  <c r="H152" i="294"/>
  <c r="H150" i="294" s="1"/>
  <c r="I146" i="294"/>
  <c r="H146" i="294"/>
  <c r="I136" i="294"/>
  <c r="I134" i="294" s="1"/>
  <c r="J136" i="294"/>
  <c r="J134" i="294" s="1"/>
  <c r="K136" i="294"/>
  <c r="K134" i="294" s="1"/>
  <c r="H136" i="294"/>
  <c r="H134" i="294" s="1"/>
  <c r="I130" i="294"/>
  <c r="I128" i="294" s="1"/>
  <c r="J130" i="294"/>
  <c r="J128" i="294" s="1"/>
  <c r="K130" i="294"/>
  <c r="K128" i="294" s="1"/>
  <c r="H130" i="294"/>
  <c r="H128" i="294" s="1"/>
  <c r="I124" i="294"/>
  <c r="H124" i="294"/>
  <c r="I103" i="294"/>
  <c r="I101" i="294" s="1"/>
  <c r="J103" i="294"/>
  <c r="J101" i="294" s="1"/>
  <c r="K103" i="294"/>
  <c r="K101" i="294" s="1"/>
  <c r="H103" i="294"/>
  <c r="H101" i="294" s="1"/>
  <c r="I94" i="294"/>
  <c r="J94" i="294"/>
  <c r="K94" i="294"/>
  <c r="H94" i="294"/>
  <c r="I53" i="294"/>
  <c r="J53" i="294"/>
  <c r="K53" i="294"/>
  <c r="H53" i="294"/>
  <c r="K111" i="294" l="1"/>
  <c r="J111" i="294"/>
  <c r="I111" i="294"/>
  <c r="H111" i="294"/>
  <c r="K114" i="294"/>
  <c r="J114" i="294"/>
  <c r="I114" i="294"/>
  <c r="H114" i="294"/>
  <c r="K117" i="294"/>
  <c r="J117" i="294"/>
  <c r="I117" i="294"/>
  <c r="H117" i="294"/>
  <c r="I143" i="294"/>
  <c r="I141" i="294" s="1"/>
  <c r="I140" i="294" s="1"/>
  <c r="J143" i="294"/>
  <c r="K143" i="294"/>
  <c r="H143" i="294"/>
  <c r="H141" i="294" s="1"/>
  <c r="H140" i="294" s="1"/>
  <c r="J110" i="294" l="1"/>
  <c r="K110" i="294"/>
  <c r="H110" i="294"/>
  <c r="H108" i="294" s="1"/>
  <c r="H107" i="294" s="1"/>
  <c r="I110" i="294"/>
  <c r="G5" i="242"/>
  <c r="K83" i="294"/>
  <c r="K77" i="294" s="1"/>
  <c r="J83" i="294"/>
  <c r="J77" i="294" s="1"/>
  <c r="I83" i="294"/>
  <c r="I77" i="294" s="1"/>
  <c r="H83" i="294"/>
  <c r="H77" i="294" s="1"/>
  <c r="K64" i="294"/>
  <c r="J64" i="294"/>
  <c r="I64" i="294"/>
  <c r="H64" i="294"/>
  <c r="K61" i="294"/>
  <c r="J61" i="294"/>
  <c r="I61" i="294"/>
  <c r="H61" i="294"/>
  <c r="K58" i="294"/>
  <c r="J58" i="294"/>
  <c r="I58" i="294"/>
  <c r="H58" i="294"/>
  <c r="K42" i="294"/>
  <c r="K36" i="294" s="1"/>
  <c r="J42" i="294"/>
  <c r="I42" i="294"/>
  <c r="I36" i="294" s="1"/>
  <c r="H42" i="294"/>
  <c r="H36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l="1"/>
  <c r="H56" i="294"/>
  <c r="J15" i="294"/>
  <c r="J141" i="294"/>
  <c r="I56" i="294"/>
  <c r="J56" i="294"/>
  <c r="K56" i="294"/>
  <c r="I15" i="294"/>
  <c r="K15" i="294"/>
  <c r="K71" i="294"/>
  <c r="J71" i="294"/>
  <c r="I71" i="294"/>
  <c r="H71" i="294"/>
  <c r="K30" i="294"/>
  <c r="J30" i="294"/>
  <c r="I30" i="294"/>
  <c r="H30" i="294"/>
  <c r="I109" i="294" l="1"/>
  <c r="I108" i="294" s="1"/>
  <c r="I107" i="294" s="1"/>
  <c r="J109" i="294"/>
  <c r="J108" i="294" s="1"/>
  <c r="K149" i="294"/>
  <c r="K109" i="294"/>
  <c r="K108" i="294" s="1"/>
  <c r="J152" i="294"/>
  <c r="J150" i="294" s="1"/>
  <c r="K142" i="294"/>
  <c r="K141" i="294" s="1"/>
  <c r="J149" i="294"/>
  <c r="J146" i="294" s="1"/>
  <c r="J140" i="294" s="1"/>
  <c r="K146" i="294"/>
  <c r="K124" i="294"/>
  <c r="J124" i="294"/>
  <c r="I95" i="294"/>
  <c r="J95" i="294"/>
  <c r="K95" i="294"/>
  <c r="H95" i="294"/>
  <c r="I54" i="294"/>
  <c r="K54" i="294"/>
  <c r="H54" i="294"/>
  <c r="J107" i="294" l="1"/>
  <c r="K107" i="294"/>
  <c r="K140" i="294"/>
  <c r="G142" i="294"/>
  <c r="G143" i="294"/>
  <c r="G144" i="294"/>
  <c r="G145" i="294"/>
  <c r="G146" i="294"/>
  <c r="G147" i="294"/>
  <c r="G148" i="294"/>
  <c r="G149" i="294"/>
  <c r="G150" i="294"/>
  <c r="G151" i="294"/>
  <c r="G152" i="294"/>
  <c r="G138" i="294"/>
  <c r="G105" i="294"/>
  <c r="G106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124" i="294"/>
  <c r="G125" i="294"/>
  <c r="G126" i="294"/>
  <c r="G127" i="294"/>
  <c r="G128" i="294"/>
  <c r="G129" i="294"/>
  <c r="G130" i="294"/>
  <c r="G131" i="294"/>
  <c r="G132" i="294"/>
  <c r="G107" i="294" l="1"/>
  <c r="G93" i="294"/>
  <c r="G94" i="294"/>
  <c r="G78" i="294"/>
  <c r="G79" i="294"/>
  <c r="G80" i="294"/>
  <c r="G81" i="294"/>
  <c r="G82" i="294"/>
  <c r="G83" i="294"/>
  <c r="G76" i="294"/>
  <c r="G61" i="294"/>
  <c r="G64" i="294"/>
  <c r="G20" i="294"/>
  <c r="G23" i="294"/>
  <c r="G35" i="294"/>
  <c r="G37" i="294"/>
  <c r="G38" i="294"/>
  <c r="G41" i="294"/>
  <c r="G42" i="294"/>
  <c r="G52" i="294"/>
  <c r="G53" i="294"/>
  <c r="G15" i="294"/>
  <c r="G16" i="294"/>
  <c r="G17" i="294"/>
  <c r="D25" i="123" l="1"/>
  <c r="B3" i="263" l="1"/>
  <c r="D9" i="291"/>
  <c r="D9" i="294"/>
  <c r="G135" i="294"/>
  <c r="G136" i="294"/>
  <c r="G137" i="294"/>
  <c r="G139" i="294"/>
  <c r="G140" i="294"/>
  <c r="G141" i="294"/>
  <c r="G153" i="294"/>
  <c r="G154" i="294"/>
  <c r="G134" i="294"/>
  <c r="G102" i="294"/>
  <c r="G103" i="294"/>
  <c r="G104" i="294"/>
  <c r="G101" i="294"/>
  <c r="G98" i="294"/>
  <c r="G99" i="294"/>
  <c r="G97" i="294"/>
  <c r="G57" i="294"/>
  <c r="G58" i="294"/>
  <c r="G71" i="294"/>
  <c r="G72" i="294"/>
  <c r="G73" i="294"/>
  <c r="G74" i="294"/>
  <c r="G75" i="294"/>
  <c r="G77" i="294"/>
  <c r="G87" i="294"/>
  <c r="G88" i="294"/>
  <c r="G89" i="294"/>
  <c r="G90" i="294"/>
  <c r="G91" i="294"/>
  <c r="G92" i="294"/>
  <c r="G56" i="294"/>
  <c r="G30" i="294"/>
  <c r="G31" i="294"/>
  <c r="G32" i="294"/>
  <c r="G33" i="294"/>
  <c r="G34" i="294"/>
  <c r="G46" i="294"/>
  <c r="G47" i="294"/>
  <c r="G48" i="294"/>
  <c r="G49" i="294"/>
  <c r="G50" i="294"/>
  <c r="G51" i="294"/>
  <c r="G95" i="294" l="1"/>
  <c r="G7" i="250"/>
  <c r="G39" i="294"/>
  <c r="J36" i="294"/>
  <c r="J54" i="294" s="1"/>
  <c r="G54" i="294" l="1"/>
  <c r="G40" i="294"/>
  <c r="G36" i="294"/>
</calcChain>
</file>

<file path=xl/sharedStrings.xml><?xml version="1.0" encoding="utf-8"?>
<sst xmlns="http://schemas.openxmlformats.org/spreadsheetml/2006/main" count="3111" uniqueCount="1463">
  <si>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</si>
  <si>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</si>
  <si>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</si>
  <si>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</si>
  <si>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</si>
  <si>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</si>
  <si>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</si>
  <si>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</si>
  <si>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</si>
  <si>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</si>
  <si>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</si>
  <si>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</si>
  <si>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</si>
  <si>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</si>
  <si>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</si>
  <si>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</si>
  <si>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</si>
  <si>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</si>
  <si>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</si>
  <si>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</si>
  <si>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</si>
  <si>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</si>
  <si>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</si>
  <si>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</si>
  <si>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</si>
  <si>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</si>
  <si>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</si>
  <si>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</si>
  <si>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</si>
  <si>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</si>
  <si>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</si>
  <si>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</si>
  <si>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</si>
  <si>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</si>
  <si>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</si>
  <si>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</si>
  <si>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</si>
  <si>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</si>
  <si>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</si>
  <si>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</si>
  <si>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</si>
  <si>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</si>
  <si>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</si>
  <si>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</si>
  <si>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</si>
  <si>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</si>
  <si>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</si>
  <si>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</si>
  <si>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</si>
  <si>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</si>
  <si>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</si>
  <si>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</si>
  <si>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</si>
  <si>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</si>
  <si>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</si>
  <si>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</si>
  <si>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</si>
  <si>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</si>
  <si>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</si>
  <si>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</si>
  <si>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</si>
  <si>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</si>
  <si>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</si>
  <si>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</si>
  <si>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</si>
  <si>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</si>
  <si>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</si>
  <si>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</si>
  <si>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</si>
  <si>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</si>
  <si>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</si>
  <si>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</si>
  <si>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</si>
  <si>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</si>
  <si>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</si>
  <si>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</si>
  <si>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</si>
  <si>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</si>
  <si>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</si>
  <si>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</si>
  <si>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</si>
  <si>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</si>
  <si>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</si>
  <si>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</si>
  <si>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</si>
  <si>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</si>
  <si>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</si>
  <si>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</si>
  <si>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</si>
  <si>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</si>
  <si>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</si>
  <si>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</si>
  <si>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</si>
  <si>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</si>
  <si>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</si>
  <si>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</si>
  <si>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</si>
  <si>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</si>
  <si>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</si>
  <si>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</si>
  <si>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</si>
  <si>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</si>
  <si>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</si>
  <si>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</si>
  <si>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</si>
  <si>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</si>
  <si>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</si>
  <si>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</si>
  <si>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</si>
  <si>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</si>
  <si>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</si>
  <si>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</si>
  <si>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</si>
  <si>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</si>
  <si>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</si>
  <si>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</si>
  <si>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</si>
  <si>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</si>
  <si>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</si>
  <si>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</si>
  <si>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</si>
  <si>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</si>
  <si>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</si>
  <si>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</si>
  <si>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</si>
  <si>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</si>
  <si>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</si>
  <si>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</si>
  <si>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</si>
  <si>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</si>
  <si>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</si>
  <si>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</si>
  <si>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</si>
  <si>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</si>
  <si>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</si>
  <si>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</si>
  <si>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</si>
  <si>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</si>
  <si>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</si>
  <si>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</si>
  <si>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</si>
  <si>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</si>
  <si>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</si>
  <si>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</si>
  <si>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</si>
  <si>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</si>
  <si>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</si>
  <si>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</si>
  <si>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</si>
  <si>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</si>
  <si>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</si>
  <si>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</si>
  <si>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</si>
  <si>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</si>
  <si>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</si>
  <si>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</si>
  <si>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</si>
  <si>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</si>
  <si>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</si>
  <si>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</si>
  <si>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</si>
  <si>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</si>
  <si>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</si>
  <si>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</si>
  <si>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</si>
  <si>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</si>
  <si>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</si>
  <si>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</si>
  <si>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</si>
  <si>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</si>
  <si>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</si>
  <si>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</si>
  <si>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</si>
  <si>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</si>
  <si>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</si>
  <si>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</si>
  <si>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</si>
  <si>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</si>
  <si>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</si>
  <si>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</si>
  <si>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</si>
  <si>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</si>
  <si>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</si>
  <si>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</si>
  <si>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</si>
  <si>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</si>
  <si>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</si>
  <si>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</si>
  <si>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</si>
  <si>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</si>
  <si>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</si>
  <si>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</si>
  <si>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</si>
  <si>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</si>
  <si>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</si>
  <si>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</si>
  <si>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</si>
  <si>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</si>
  <si>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</si>
  <si>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</si>
  <si>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</si>
  <si>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</si>
  <si>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</si>
  <si>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</si>
  <si>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</si>
  <si>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</si>
  <si>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</si>
  <si>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</si>
  <si>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</si>
  <si>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</si>
  <si>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</si>
  <si>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</si>
  <si>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</si>
  <si>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</si>
  <si>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</si>
  <si>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</si>
  <si>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</si>
  <si>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</si>
  <si>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</si>
  <si>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</si>
  <si>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</si>
  <si>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</si>
  <si>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</si>
  <si>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</si>
  <si>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</si>
  <si>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</si>
  <si>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</si>
  <si>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</si>
  <si>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</si>
  <si>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</si>
  <si>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</si>
  <si>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</si>
  <si>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</si>
  <si>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</si>
  <si>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</si>
  <si>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</si>
  <si>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</si>
  <si>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</si>
  <si>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</si>
  <si>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</si>
  <si>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</si>
  <si>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</si>
  <si>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</si>
  <si>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</si>
  <si>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</si>
  <si>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</si>
  <si>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</si>
  <si>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</si>
  <si>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</si>
  <si>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</si>
  <si>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</si>
  <si>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</si>
  <si>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</si>
  <si>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</si>
  <si>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</si>
  <si>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</si>
  <si>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</si>
  <si>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</si>
  <si>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</si>
  <si>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URL_FORMAT</t>
  </si>
  <si>
    <t>https://portal.eias.ru/Portal/DownloadPage.aspx?type=12&amp;guid=????????-????-????-????-????????????</t>
  </si>
  <si>
    <t>MSG_URL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</si>
  <si>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</si>
  <si>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</si>
  <si>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</si>
  <si>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</si>
  <si>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</si>
  <si>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</si>
  <si>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</si>
  <si>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</si>
  <si>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</si>
  <si>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</si>
  <si>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</si>
  <si>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</si>
  <si>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</si>
  <si>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</si>
  <si>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</si>
  <si>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</si>
  <si>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</si>
  <si>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</si>
  <si>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</si>
  <si>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</si>
  <si>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</si>
  <si>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</si>
  <si>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</si>
  <si>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</si>
  <si>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</si>
  <si>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</si>
  <si>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</si>
  <si>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</si>
  <si>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</si>
  <si>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</si>
  <si>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</si>
  <si>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</si>
  <si>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</si>
  <si>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</si>
  <si>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</si>
  <si>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</si>
  <si>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</si>
  <si>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</si>
  <si>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</si>
  <si>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</si>
  <si>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</si>
  <si>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</si>
  <si>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</si>
  <si>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</si>
  <si>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</si>
  <si>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</si>
  <si>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</si>
  <si>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</si>
  <si>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</si>
  <si>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</si>
  <si>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</si>
  <si>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</si>
  <si>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</si>
  <si>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</si>
  <si>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</si>
  <si>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</si>
  <si>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</si>
  <si>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</si>
  <si>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</si>
  <si>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</si>
  <si>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</si>
  <si>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</si>
  <si>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</si>
  <si>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</si>
  <si>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</si>
  <si>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</si>
  <si>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</si>
  <si>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</si>
  <si>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</si>
  <si>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</si>
  <si>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</si>
  <si>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</si>
  <si>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</si>
  <si>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</si>
  <si>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</si>
  <si>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</si>
  <si>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</si>
  <si>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</si>
  <si>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</si>
  <si>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</si>
  <si>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</si>
  <si>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</si>
  <si>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</si>
  <si>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</si>
  <si>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</si>
  <si>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</si>
  <si>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</si>
  <si>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</si>
  <si>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</si>
  <si>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</si>
  <si>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</si>
  <si>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</si>
  <si>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</si>
  <si>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</si>
  <si>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</si>
  <si>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</si>
  <si>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</si>
  <si>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</si>
  <si>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</si>
  <si>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</si>
  <si>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</si>
  <si>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</si>
  <si>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</si>
  <si>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</si>
  <si>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</si>
  <si>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</si>
  <si>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</si>
  <si>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</si>
  <si>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</si>
  <si>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</si>
  <si>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</si>
  <si>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</si>
  <si>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</si>
  <si>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</si>
  <si>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</si>
  <si>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</si>
  <si>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</si>
  <si>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</si>
  <si>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</si>
  <si>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</si>
  <si>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</si>
  <si>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</si>
  <si>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</si>
  <si>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</si>
  <si>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</si>
  <si>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</si>
  <si>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</si>
  <si>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</si>
  <si>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</si>
  <si>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</si>
  <si>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</si>
  <si>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</si>
  <si>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Добавить организацию</t>
  </si>
  <si>
    <t>et_org</t>
  </si>
  <si>
    <t>30</t>
  </si>
  <si>
    <t>Котлодержатель</t>
  </si>
  <si>
    <t>Плательщик НДС</t>
  </si>
  <si>
    <t>REESTR_FIL</t>
  </si>
  <si>
    <t>REESTR_EGRUL</t>
  </si>
  <si>
    <t>modfrmFindEGRUL</t>
  </si>
  <si>
    <t>modClassifierValidate</t>
  </si>
  <si>
    <t>Игорь Владиславович Бедрин</t>
  </si>
  <si>
    <t>bedrin@fas.gov.ru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</si>
  <si>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</si>
  <si>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</si>
  <si>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</si>
  <si>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</si>
  <si>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</si>
  <si>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</si>
  <si>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</si>
  <si>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</si>
  <si>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</si>
  <si>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</si>
  <si>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</si>
  <si>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</si>
  <si>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</si>
  <si>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</si>
  <si>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</si>
  <si>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</si>
  <si>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</si>
  <si>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</si>
  <si>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</si>
  <si>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</si>
  <si>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</si>
  <si>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</si>
  <si>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</si>
  <si>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</si>
  <si>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</si>
  <si>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</si>
  <si>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</si>
  <si>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</si>
  <si>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</si>
  <si>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</si>
  <si>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</si>
  <si>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</si>
  <si>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</si>
  <si>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</si>
  <si>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</si>
  <si>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</si>
  <si>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</si>
  <si>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</si>
  <si>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</si>
  <si>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</si>
  <si>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</si>
  <si>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</si>
  <si>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</si>
  <si>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</si>
  <si>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</si>
  <si>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</si>
  <si>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</si>
  <si>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</si>
  <si>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</si>
  <si>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</si>
  <si>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</si>
  <si>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</si>
  <si>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</si>
  <si>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</si>
  <si>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</si>
  <si>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</si>
  <si>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</si>
  <si>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</si>
  <si>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</si>
  <si>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</si>
  <si>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</si>
  <si>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</si>
  <si>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</si>
  <si>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</si>
  <si>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</si>
  <si>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</si>
  <si>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</si>
  <si>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</si>
  <si>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</si>
  <si>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</si>
  <si>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</si>
  <si>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</si>
  <si>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</si>
  <si>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</si>
  <si>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</si>
  <si>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</si>
  <si>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</si>
  <si>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</si>
  <si>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</si>
  <si>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</si>
  <si>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</si>
  <si>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</si>
  <si>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</si>
  <si>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</si>
  <si>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</si>
  <si>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</si>
  <si>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</si>
  <si>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</si>
  <si>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</si>
  <si>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</si>
  <si>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</si>
  <si>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</si>
  <si>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</si>
  <si>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</si>
  <si>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</si>
  <si>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</si>
  <si>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</si>
  <si>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</si>
  <si>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</si>
  <si>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</si>
  <si>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</si>
  <si>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</si>
  <si>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</si>
  <si>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</si>
  <si>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</si>
  <si>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</si>
  <si>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</si>
  <si>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</si>
  <si>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</si>
  <si>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</si>
  <si>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</si>
  <si>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</si>
  <si>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</si>
  <si>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</si>
  <si>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</si>
  <si>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</si>
  <si>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</si>
  <si>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</si>
  <si>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</si>
  <si>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</si>
  <si>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</si>
  <si>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</si>
  <si>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</si>
  <si>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</si>
  <si>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</si>
  <si>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</si>
  <si>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</si>
  <si>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</si>
  <si>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</si>
  <si>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</si>
  <si>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</si>
  <si>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</si>
  <si>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</si>
  <si>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</si>
  <si>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</si>
  <si>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</si>
  <si>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</si>
  <si>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</si>
  <si>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</si>
  <si>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</si>
  <si>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</si>
  <si>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</si>
  <si>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</si>
  <si>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</si>
  <si>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</si>
  <si>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</si>
  <si>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</si>
  <si>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</si>
  <si>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</si>
  <si>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</si>
  <si>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</si>
  <si>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</si>
  <si>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</si>
  <si>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</si>
  <si>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</si>
  <si>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</si>
  <si>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</si>
  <si>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</si>
  <si>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</si>
  <si>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</si>
  <si>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</si>
  <si>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</si>
  <si>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</si>
  <si>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</si>
  <si>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</si>
  <si>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</si>
  <si>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</si>
  <si>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</si>
  <si>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</si>
  <si>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</si>
  <si>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24.09.2018 14:40:14</t>
  </si>
  <si>
    <t>25.09.2018 14:58:01</t>
  </si>
  <si>
    <t>25.09.2018 19:01:11</t>
  </si>
  <si>
    <t>03.10.2018 12:23:00</t>
  </si>
  <si>
    <t>Проверка доступных обновлений...</t>
  </si>
  <si>
    <t>Информация</t>
  </si>
  <si>
    <t>22.10.2018 11:36:53</t>
  </si>
  <si>
    <t>12.0</t>
  </si>
  <si>
    <t>Нет доступных обновлений для отчёта с кодом 46EP.STX!</t>
  </si>
  <si>
    <t>муниципальный район</t>
  </si>
  <si>
    <t>сельское поселение</t>
  </si>
  <si>
    <t>Арсеньевский городской округ</t>
  </si>
  <si>
    <t>05703000</t>
  </si>
  <si>
    <t>городской округ</t>
  </si>
  <si>
    <t>Артемовский городской округ</t>
  </si>
  <si>
    <t>05705000</t>
  </si>
  <si>
    <t>Владивостокский городской округ</t>
  </si>
  <si>
    <t>05701000</t>
  </si>
  <si>
    <t>Городской округ Спасск-Дальний</t>
  </si>
  <si>
    <t>05720000</t>
  </si>
  <si>
    <t>Дальнегорский городской округ</t>
  </si>
  <si>
    <t>05707000</t>
  </si>
  <si>
    <t>Дальнереченский городской округ</t>
  </si>
  <si>
    <t>05708000</t>
  </si>
  <si>
    <t>Дальнереченский муниципальный район</t>
  </si>
  <si>
    <t>05607000</t>
  </si>
  <si>
    <t>Веденкинское сельское поселение</t>
  </si>
  <si>
    <t>05607408</t>
  </si>
  <si>
    <t>Малиновское сельское поселение</t>
  </si>
  <si>
    <t>05607413</t>
  </si>
  <si>
    <t>Межселенные территории Дальнереченского муниципального района, находящиеся вне границ сельских поселений</t>
  </si>
  <si>
    <t>05607701</t>
  </si>
  <si>
    <t>межселенная территория</t>
  </si>
  <si>
    <t>Ореховское сельское поселение</t>
  </si>
  <si>
    <t>05607422</t>
  </si>
  <si>
    <t>Ракитненское сельское поселение</t>
  </si>
  <si>
    <t>05607425</t>
  </si>
  <si>
    <t>Рождественское сельское поселение</t>
  </si>
  <si>
    <t>05607428</t>
  </si>
  <si>
    <t>Сальское сельское поселение</t>
  </si>
  <si>
    <t>05607431</t>
  </si>
  <si>
    <t>Кавалеровский муниципальный район</t>
  </si>
  <si>
    <t>05610000</t>
  </si>
  <si>
    <t>Кавалеровкое городское поселение</t>
  </si>
  <si>
    <t>05610151</t>
  </si>
  <si>
    <t>городское поселение, в состав которого входит поселок</t>
  </si>
  <si>
    <t>Устиновское сельское поселение</t>
  </si>
  <si>
    <t>05610404</t>
  </si>
  <si>
    <t>Кировский муниципальный район</t>
  </si>
  <si>
    <t>05612000</t>
  </si>
  <si>
    <t>Горненское</t>
  </si>
  <si>
    <t>05612407</t>
  </si>
  <si>
    <t>Горноключевское гороское поселение</t>
  </si>
  <si>
    <t>05612154</t>
  </si>
  <si>
    <t>Кировское городское поселение</t>
  </si>
  <si>
    <t>05612151</t>
  </si>
  <si>
    <t>Крыловское сельское поселение</t>
  </si>
  <si>
    <t>05612413</t>
  </si>
  <si>
    <t>Межселенные территории Кировского муниципального района, находящиеся вне границ городских и сельских поселений</t>
  </si>
  <si>
    <t>05612701</t>
  </si>
  <si>
    <t>Руновское сельское поселение</t>
  </si>
  <si>
    <t>05612428</t>
  </si>
  <si>
    <t>Хвищанское сельское поселение</t>
  </si>
  <si>
    <t>05612434</t>
  </si>
  <si>
    <t>Красноармейский муниципальный район</t>
  </si>
  <si>
    <t>05614000</t>
  </si>
  <si>
    <t>Востокское городское поселение</t>
  </si>
  <si>
    <t>05614154</t>
  </si>
  <si>
    <t>Вострецовское</t>
  </si>
  <si>
    <t>05614406</t>
  </si>
  <si>
    <t>Глубинненское</t>
  </si>
  <si>
    <t>05614408</t>
  </si>
  <si>
    <t>Дальнекутское</t>
  </si>
  <si>
    <t>05614413</t>
  </si>
  <si>
    <t>Измайлихинское</t>
  </si>
  <si>
    <t>05614416</t>
  </si>
  <si>
    <t>Лукъяновское сельское поселение</t>
  </si>
  <si>
    <t>05614420</t>
  </si>
  <si>
    <t>Мельничное сельское поселение</t>
  </si>
  <si>
    <t>05614422</t>
  </si>
  <si>
    <t>Новопокровское сельское поселение</t>
  </si>
  <si>
    <t>05614428</t>
  </si>
  <si>
    <t>Рощинское сельское поселение</t>
  </si>
  <si>
    <t>05614431</t>
  </si>
  <si>
    <t>Таежненское</t>
  </si>
  <si>
    <t>05614437</t>
  </si>
  <si>
    <t>Лазовский муниципальный район</t>
  </si>
  <si>
    <t>05617000</t>
  </si>
  <si>
    <t>Беневское сельское поселение</t>
  </si>
  <si>
    <t>05617402</t>
  </si>
  <si>
    <t>Валентиновское сельское поселение</t>
  </si>
  <si>
    <t>05617403</t>
  </si>
  <si>
    <t>Лазовское сельское поселение</t>
  </si>
  <si>
    <t>05617407</t>
  </si>
  <si>
    <t>Преображенское городское поселение</t>
  </si>
  <si>
    <t>05617157</t>
  </si>
  <si>
    <t>Чернорученское</t>
  </si>
  <si>
    <t>05617410</t>
  </si>
  <si>
    <t>Лесозаводский городской округ</t>
  </si>
  <si>
    <t>05711000</t>
  </si>
  <si>
    <t>Михайловский муниципальный район</t>
  </si>
  <si>
    <t>05620000</t>
  </si>
  <si>
    <t>Григорьевское сельское поселение</t>
  </si>
  <si>
    <t>05620406</t>
  </si>
  <si>
    <t>Ивановкое сельское поселение</t>
  </si>
  <si>
    <t>05620408</t>
  </si>
  <si>
    <t>Кремовское сельское поселение</t>
  </si>
  <si>
    <t>05620410</t>
  </si>
  <si>
    <t>Михайловское сельское поселение</t>
  </si>
  <si>
    <t>05620419</t>
  </si>
  <si>
    <t>Новошахтинское городское поселение</t>
  </si>
  <si>
    <t>05620154</t>
  </si>
  <si>
    <t>Осиновское сельское поселение</t>
  </si>
  <si>
    <t>05620425</t>
  </si>
  <si>
    <t>Сунятсенское сельское поселение</t>
  </si>
  <si>
    <t>05620428</t>
  </si>
  <si>
    <t>Надеждинский муниципальный район</t>
  </si>
  <si>
    <t>05623000</t>
  </si>
  <si>
    <t>Надеждинское сельское поселение</t>
  </si>
  <si>
    <t>05623402</t>
  </si>
  <si>
    <t>Раздольненское сельское поселение</t>
  </si>
  <si>
    <t>05623404</t>
  </si>
  <si>
    <t>Тавричанское сельское поселение</t>
  </si>
  <si>
    <t>05623407</t>
  </si>
  <si>
    <t>Находкинский городской округ</t>
  </si>
  <si>
    <t>05714000</t>
  </si>
  <si>
    <t>Октябрьский муниципальный район</t>
  </si>
  <si>
    <t>05626000</t>
  </si>
  <si>
    <t>Липовецкое городское поселение</t>
  </si>
  <si>
    <t>05626154</t>
  </si>
  <si>
    <t>Межселенные территории Октябрьского муниципального района, находящиеся вне границ городского и сельских поселений</t>
  </si>
  <si>
    <t>05626701</t>
  </si>
  <si>
    <t>Покровское сельское поселение</t>
  </si>
  <si>
    <t>05626410</t>
  </si>
  <si>
    <t>Ольгинский муниципальный район</t>
  </si>
  <si>
    <t>05628000</t>
  </si>
  <si>
    <t>Веселояровское сельское поселение</t>
  </si>
  <si>
    <t>05628402</t>
  </si>
  <si>
    <t>Межселенная территория Ольгинского муниципального района, находящаяся вне границ городского и сельских поселений, с расположенным на этой территории селом Щербаковка</t>
  </si>
  <si>
    <t>05628701</t>
  </si>
  <si>
    <t>Милоградовское</t>
  </si>
  <si>
    <t>05628407</t>
  </si>
  <si>
    <t>Молдавановское</t>
  </si>
  <si>
    <t>05628410</t>
  </si>
  <si>
    <t>Моряк-Рыболовское</t>
  </si>
  <si>
    <t>05628404</t>
  </si>
  <si>
    <t>Ольгинское городское поселение</t>
  </si>
  <si>
    <t>05628151</t>
  </si>
  <si>
    <t>Пермское</t>
  </si>
  <si>
    <t>05628413</t>
  </si>
  <si>
    <t>Тимофеевское сельское поселение</t>
  </si>
  <si>
    <t>05628416</t>
  </si>
  <si>
    <t>Партизанский городской округ</t>
  </si>
  <si>
    <t>05717000</t>
  </si>
  <si>
    <t>Партизанский муниципальный район</t>
  </si>
  <si>
    <t>05630000</t>
  </si>
  <si>
    <t>Владимиро-Александровское сельское поселение</t>
  </si>
  <si>
    <t>05630402</t>
  </si>
  <si>
    <t>Екатериновское сельское поселение</t>
  </si>
  <si>
    <t>05630404</t>
  </si>
  <si>
    <t>Золотодолинское сельское поселение</t>
  </si>
  <si>
    <t>05630406</t>
  </si>
  <si>
    <t>Межселенная территория Партизанского муниципального района, находящаяся вне границ сельских поселений, с расположенным на этой территории поселком Партизан</t>
  </si>
  <si>
    <t>05630701</t>
  </si>
  <si>
    <t>Новицкое сельское поселение</t>
  </si>
  <si>
    <t>05630410</t>
  </si>
  <si>
    <t>Новолитовское сельское поселение</t>
  </si>
  <si>
    <t>05630413</t>
  </si>
  <si>
    <t>Сергеевское сельское поселение</t>
  </si>
  <si>
    <t>05630419</t>
  </si>
  <si>
    <t>Пожарский муниципальный район</t>
  </si>
  <si>
    <t>05634000</t>
  </si>
  <si>
    <t>Верхнеперевальское сельское поселение</t>
  </si>
  <si>
    <t>05634404</t>
  </si>
  <si>
    <t>Губеровское сельское поселение</t>
  </si>
  <si>
    <t>05634407</t>
  </si>
  <si>
    <t>Игнатьевское сельское поселение</t>
  </si>
  <si>
    <t>05634413</t>
  </si>
  <si>
    <t>Краснояровское сельское поселение</t>
  </si>
  <si>
    <t>05634416</t>
  </si>
  <si>
    <t>Лучегорское городское поселение</t>
  </si>
  <si>
    <t>05634151</t>
  </si>
  <si>
    <t>Межселенные территории Пожарского муниципального района, находящиеся вне границ городского и сельских поселений</t>
  </si>
  <si>
    <t>05634701</t>
  </si>
  <si>
    <t>Нагорненское сельское поселение</t>
  </si>
  <si>
    <t>05634418</t>
  </si>
  <si>
    <t>Пожарское сельское поселение</t>
  </si>
  <si>
    <t>05634420</t>
  </si>
  <si>
    <t>Светлогорское сельское поселение</t>
  </si>
  <si>
    <t>05634421</t>
  </si>
  <si>
    <t>Соболинское сельское поселение</t>
  </si>
  <si>
    <t>05634424</t>
  </si>
  <si>
    <t>Федосьевское сельское поселение</t>
  </si>
  <si>
    <t>05634422</t>
  </si>
  <si>
    <t>Спасский муниципальный район</t>
  </si>
  <si>
    <t>05637000</t>
  </si>
  <si>
    <t>Александровское сельское поселение</t>
  </si>
  <si>
    <t>05637402</t>
  </si>
  <si>
    <t>Дубовское сельское поселение</t>
  </si>
  <si>
    <t>05637419</t>
  </si>
  <si>
    <t>Духовское сельскоепоселение</t>
  </si>
  <si>
    <t>05637422</t>
  </si>
  <si>
    <t>Краснокутское сельское поселение</t>
  </si>
  <si>
    <t>05637424</t>
  </si>
  <si>
    <t>Прохорское сельское поселение</t>
  </si>
  <si>
    <t>05637434</t>
  </si>
  <si>
    <t>Спасское сельское поселение</t>
  </si>
  <si>
    <t>05637440</t>
  </si>
  <si>
    <t>Хвалынское сельское поселение</t>
  </si>
  <si>
    <t>05637443</t>
  </si>
  <si>
    <t>Чкаловское сельское поселение</t>
  </si>
  <si>
    <t>05637446</t>
  </si>
  <si>
    <t>Тернейский муниципальный район</t>
  </si>
  <si>
    <t>05640000</t>
  </si>
  <si>
    <t>Амгунское</t>
  </si>
  <si>
    <t>05640402</t>
  </si>
  <si>
    <t>Единкинское сельское поселение</t>
  </si>
  <si>
    <t>05640404</t>
  </si>
  <si>
    <t>Кемское сельское поселение</t>
  </si>
  <si>
    <t>05640407</t>
  </si>
  <si>
    <t>Максимовское сельское поселение</t>
  </si>
  <si>
    <t>05640413</t>
  </si>
  <si>
    <t>Межселенные территории Тернейского муниципального района, находящиеся вне границ городских и сельских поселений</t>
  </si>
  <si>
    <t>05640701</t>
  </si>
  <si>
    <t>Пластунское городское поселение</t>
  </si>
  <si>
    <t>05640155</t>
  </si>
  <si>
    <t>Самаргинское</t>
  </si>
  <si>
    <t>05640419</t>
  </si>
  <si>
    <t>Светлое</t>
  </si>
  <si>
    <t>05640158</t>
  </si>
  <si>
    <t>Тернейское городское поселение</t>
  </si>
  <si>
    <t>05640151</t>
  </si>
  <si>
    <t>Удэгейское</t>
  </si>
  <si>
    <t>05640422</t>
  </si>
  <si>
    <t>Усть-Соболевское</t>
  </si>
  <si>
    <t>05640416</t>
  </si>
  <si>
    <t>Уссурийский городской округ</t>
  </si>
  <si>
    <t>05723000</t>
  </si>
  <si>
    <t>Ханкайский муниципальный район</t>
  </si>
  <si>
    <t>05646000</t>
  </si>
  <si>
    <t>Ильинское сельское поселение</t>
  </si>
  <si>
    <t>05646402</t>
  </si>
  <si>
    <t>Камень-Рыболовское сельское поселение</t>
  </si>
  <si>
    <t>05646404</t>
  </si>
  <si>
    <t>Межселенные территории Ханкайского муниципального района, находящиеся вне границ сельских поселений</t>
  </si>
  <si>
    <t>05646701</t>
  </si>
  <si>
    <t>Новокачалинское сельское поселение</t>
  </si>
  <si>
    <t>05646410</t>
  </si>
  <si>
    <t>Хасанский муниципальный район</t>
  </si>
  <si>
    <t>05648000</t>
  </si>
  <si>
    <t>Барабашское сельское поселение</t>
  </si>
  <si>
    <t>05648402</t>
  </si>
  <si>
    <t>Безверховское сельское поселение</t>
  </si>
  <si>
    <t>05648404</t>
  </si>
  <si>
    <t>Зарубинское городское поселение</t>
  </si>
  <si>
    <t>05648153</t>
  </si>
  <si>
    <t>Краскинское городское поселение</t>
  </si>
  <si>
    <t>05648155</t>
  </si>
  <si>
    <t>Посьетское городское поселение</t>
  </si>
  <si>
    <t>05648158</t>
  </si>
  <si>
    <t>Приморское городское поселение</t>
  </si>
  <si>
    <t>05648161</t>
  </si>
  <si>
    <t>Славянское городское поселение</t>
  </si>
  <si>
    <t>05648151</t>
  </si>
  <si>
    <t>Хасанское городское поселение</t>
  </si>
  <si>
    <t>05648170</t>
  </si>
  <si>
    <t>Хорольский муниципальный район</t>
  </si>
  <si>
    <t>05650000</t>
  </si>
  <si>
    <t>Благодатненское сельское поселение</t>
  </si>
  <si>
    <t>05650402</t>
  </si>
  <si>
    <t>Лучкинское сельское поселение</t>
  </si>
  <si>
    <t>05650407</t>
  </si>
  <si>
    <t>Хорольское сельское поселение</t>
  </si>
  <si>
    <t>05650425</t>
  </si>
  <si>
    <t>Ярославское городское поселение</t>
  </si>
  <si>
    <t>05650156</t>
  </si>
  <si>
    <t>Черниговский муниципальный район</t>
  </si>
  <si>
    <t>05653000</t>
  </si>
  <si>
    <t>Дмитриевское сельское поселение</t>
  </si>
  <si>
    <t>05653410</t>
  </si>
  <si>
    <t>Межселенные территории Черниговского муниципального района, находящиеся вне границ городского и сельских поселений</t>
  </si>
  <si>
    <t>05653701</t>
  </si>
  <si>
    <t>Реттиховское городское поселение</t>
  </si>
  <si>
    <t>05653422</t>
  </si>
  <si>
    <t>Сибирцевское городское поселение</t>
  </si>
  <si>
    <t>05653158</t>
  </si>
  <si>
    <t>Снегуровское</t>
  </si>
  <si>
    <t>05653419</t>
  </si>
  <si>
    <t>Черниговское сельское поселение</t>
  </si>
  <si>
    <t>05653425</t>
  </si>
  <si>
    <t>Шкотовский муниципальный район</t>
  </si>
  <si>
    <t>05657000</t>
  </si>
  <si>
    <t>Новонежинское сельское поселение</t>
  </si>
  <si>
    <t>05657413</t>
  </si>
  <si>
    <t>Подъяпольское сельское поселение</t>
  </si>
  <si>
    <t>05657422</t>
  </si>
  <si>
    <t>Романовское сельское поселение</t>
  </si>
  <si>
    <t>05657425</t>
  </si>
  <si>
    <t>Смоляниновское городское поселение</t>
  </si>
  <si>
    <t>05657158</t>
  </si>
  <si>
    <t>Центральненское сельское поселение</t>
  </si>
  <si>
    <t>05657428</t>
  </si>
  <si>
    <t>Шкотовское городское поселение</t>
  </si>
  <si>
    <t>05657165</t>
  </si>
  <si>
    <t>Штыковское сельское поселение</t>
  </si>
  <si>
    <t>05657432</t>
  </si>
  <si>
    <t>Яковлевский муниципальный район</t>
  </si>
  <si>
    <t>05659000</t>
  </si>
  <si>
    <t>Варфоломеевское сельское поселение</t>
  </si>
  <si>
    <t>05659407</t>
  </si>
  <si>
    <t>Новосысоевское сельское поселение</t>
  </si>
  <si>
    <t>05659413</t>
  </si>
  <si>
    <t>05659416</t>
  </si>
  <si>
    <t>Яблоновское</t>
  </si>
  <si>
    <t>05659419</t>
  </si>
  <si>
    <t>Яковлевское сельское поселение</t>
  </si>
  <si>
    <t>05659422</t>
  </si>
  <si>
    <t>городской округ Большой Камень</t>
  </si>
  <si>
    <t>05706000</t>
  </si>
  <si>
    <t>городской округ ЗАТО Фокино</t>
  </si>
  <si>
    <t>05747000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</si>
  <si>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</si>
  <si>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</si>
  <si>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</si>
  <si>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</si>
  <si>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</si>
  <si>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</si>
  <si>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</si>
  <si>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</si>
  <si>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</si>
  <si>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</si>
  <si>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</si>
  <si>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</si>
  <si>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</si>
  <si>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</si>
  <si>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</si>
  <si>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</si>
  <si>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</si>
  <si>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</si>
  <si>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</si>
  <si>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</si>
  <si>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</si>
  <si>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</si>
  <si>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</si>
  <si>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</si>
  <si>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</si>
  <si>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</si>
  <si>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</si>
  <si>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</si>
  <si>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</si>
  <si>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</si>
  <si>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</si>
  <si>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</si>
  <si>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</si>
  <si>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</si>
  <si>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</si>
  <si>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</si>
  <si>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</si>
  <si>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</si>
  <si>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</si>
  <si>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</si>
  <si>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</si>
  <si>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</si>
  <si>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</si>
  <si>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</si>
  <si>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2664</t>
  </si>
  <si>
    <t>26470028</t>
  </si>
  <si>
    <t>2508001449</t>
  </si>
  <si>
    <t>254250001</t>
  </si>
  <si>
    <t>РСО</t>
  </si>
  <si>
    <t>/Электроэнергетика/Передача ЭЭ/РСО</t>
  </si>
  <si>
    <t>26320280</t>
  </si>
  <si>
    <t>АО "Арсеньевэлектросервис"</t>
  </si>
  <si>
    <t>2501010388</t>
  </si>
  <si>
    <t>250101001</t>
  </si>
  <si>
    <t>09-09-2002 00:00:00</t>
  </si>
  <si>
    <t>26320268</t>
  </si>
  <si>
    <t>АО "Восточный Порт"</t>
  </si>
  <si>
    <t>2508001544</t>
  </si>
  <si>
    <t>250801001</t>
  </si>
  <si>
    <t>770601001</t>
  </si>
  <si>
    <t>27051081</t>
  </si>
  <si>
    <t>АО "ДГК"</t>
  </si>
  <si>
    <t>1434031363</t>
  </si>
  <si>
    <t>997450001</t>
  </si>
  <si>
    <t>Комбинированная выработка</t>
  </si>
  <si>
    <t>/Электроэнергетика/Производство ЭЭ/Комбинированная выработка</t>
  </si>
  <si>
    <t>26759235</t>
  </si>
  <si>
    <t>АО "ДГК" филиал ЛуТЭК</t>
  </si>
  <si>
    <t>252602001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</si>
  <si>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</si>
  <si>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</si>
  <si>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Нерегулируемый сбыт</t>
  </si>
  <si>
    <t>/Электроэнергетика/Сбыт ЭЭ/Нерегулируемый сбыт</t>
  </si>
  <si>
    <t>26759238</t>
  </si>
  <si>
    <t>АО "ДГК" филиал Приморская генерация</t>
  </si>
  <si>
    <t>253602001</t>
  </si>
  <si>
    <t>26838917</t>
  </si>
  <si>
    <t>АО "ДРСК"</t>
  </si>
  <si>
    <t>2801108200</t>
  </si>
  <si>
    <t>280150001</t>
  </si>
  <si>
    <t>26515061</t>
  </si>
  <si>
    <t>АО "ДРСК" филиал "Амурские электрические сети"</t>
  </si>
  <si>
    <t>26320295</t>
  </si>
  <si>
    <t>АО "ДРСК" филиал "Приморские электрические сети"</t>
  </si>
  <si>
    <t>253731001</t>
  </si>
  <si>
    <t>22-12-2005 00:00:00</t>
  </si>
  <si>
    <t>РСО :: ГП</t>
  </si>
  <si>
    <t>/Электроэнергетика/Передача ЭЭ/РСО :: /Электроэнергетика/Сбыт ЭЭ/ГП</t>
  </si>
  <si>
    <t>26320283</t>
  </si>
  <si>
    <t>АО "Дальневосточная ресурсоснабжающая компания"</t>
  </si>
  <si>
    <t>2531006580</t>
  </si>
  <si>
    <t>253101001</t>
  </si>
  <si>
    <t>26320284</t>
  </si>
  <si>
    <t>АО "Кавалеровская электросеть"</t>
  </si>
  <si>
    <t>2515006938</t>
  </si>
  <si>
    <t>251501001</t>
  </si>
  <si>
    <t>07-02-1995 00:00:00</t>
  </si>
  <si>
    <t>26320278</t>
  </si>
  <si>
    <t>АО "Коммунэлектросервис"</t>
  </si>
  <si>
    <t>2505010540</t>
  </si>
  <si>
    <t>250501001</t>
  </si>
  <si>
    <t>26-06-2006 00:00:00</t>
  </si>
  <si>
    <t>26320281</t>
  </si>
  <si>
    <t>АО "МАПЭ"</t>
  </si>
  <si>
    <t>2520000498</t>
  </si>
  <si>
    <t>252001001</t>
  </si>
  <si>
    <t>16-05-1997 00:00:00</t>
  </si>
  <si>
    <t>26538809</t>
  </si>
  <si>
    <t>АО "Международный аэропорт Владивосток"</t>
  </si>
  <si>
    <t>2502035642</t>
  </si>
  <si>
    <t>250201001</t>
  </si>
  <si>
    <t>РСО :: Нерегулируемый сбыт :: Комбинированная выработка :: Некомбинированная выработка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</si>
  <si>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</si>
  <si>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26318876</t>
  </si>
  <si>
    <t>АО "Мосэнергосбыт"</t>
  </si>
  <si>
    <t>7736520080</t>
  </si>
  <si>
    <t>997650001</t>
  </si>
  <si>
    <t>28445259</t>
  </si>
  <si>
    <t>АО "РАО ЭС Востока"</t>
  </si>
  <si>
    <t>2801133630</t>
  </si>
  <si>
    <t>272401001</t>
  </si>
  <si>
    <t>01-07-2008 00:00:00</t>
  </si>
  <si>
    <t>26470237</t>
  </si>
  <si>
    <t>АО "Спасcкцемент"</t>
  </si>
  <si>
    <t>2510001238</t>
  </si>
  <si>
    <t>251001001</t>
  </si>
  <si>
    <t>16-06-2010 00:00:00</t>
  </si>
  <si>
    <t>26320282</t>
  </si>
  <si>
    <t>АО "Спасскэлектросеть"</t>
  </si>
  <si>
    <t>2510003066</t>
  </si>
  <si>
    <t>28135760</t>
  </si>
  <si>
    <t>АО «Электробытсервис»</t>
  </si>
  <si>
    <t>2525007560</t>
  </si>
  <si>
    <t>252501001</t>
  </si>
  <si>
    <t>26530078</t>
  </si>
  <si>
    <t>Дальневосточная дирекция по энергообеспечению – СП Трансэнерго - филиала ОАО "РЖД"</t>
  </si>
  <si>
    <t>7708503727</t>
  </si>
  <si>
    <t>272145007</t>
  </si>
  <si>
    <t>26831572</t>
  </si>
  <si>
    <t>Другие поставщики</t>
  </si>
  <si>
    <t>000000000000</t>
  </si>
  <si>
    <t>Некомбинированная выработка</t>
  </si>
  <si>
    <t>/Электроэнергетика/Производство ЭЭ/Некомбинированная выработка</t>
  </si>
  <si>
    <t>26320272</t>
  </si>
  <si>
    <t>ЗАО "Дальневосточный судомеханический завод"</t>
  </si>
  <si>
    <t>2508011006</t>
  </si>
  <si>
    <t>28-12-1992 00:00:00</t>
  </si>
  <si>
    <t>26519096</t>
  </si>
  <si>
    <t>4205173700</t>
  </si>
  <si>
    <t>420501001</t>
  </si>
  <si>
    <t>05-02-2009 00:00:00</t>
  </si>
  <si>
    <t>26516002</t>
  </si>
  <si>
    <t>6661105959</t>
  </si>
  <si>
    <t>отсутствует</t>
  </si>
  <si>
    <t>Нерегулируемый сбыт :: Некомбинированная выработка</t>
  </si>
  <si>
    <t>/Электроэнергетика/Сбыт ЭЭ/Нерегулируемый сбыт :: /Электроэнергетика/Производство ЭЭ/Некомбинированная выработка</t>
  </si>
  <si>
    <t>26470185</t>
  </si>
  <si>
    <t>КГУП "Примтеплоэнерго"</t>
  </si>
  <si>
    <t>2536112729</t>
  </si>
  <si>
    <t>253801001</t>
  </si>
  <si>
    <t>ГП :: Некомбинированная выработка</t>
  </si>
  <si>
    <t>/Электроэнергетика/Сбыт ЭЭ/ГП :: /Электроэнергетика/Производство ЭЭ/Некомбинированная выработка</t>
  </si>
  <si>
    <t>26320279</t>
  </si>
  <si>
    <t>МУП "Уссурийск-Электросеть" УГО</t>
  </si>
  <si>
    <t>2511002019</t>
  </si>
  <si>
    <t>251101001</t>
  </si>
  <si>
    <t>22-11-1934 00:00:00</t>
  </si>
  <si>
    <t>251801001</t>
  </si>
  <si>
    <t>ГП</t>
  </si>
  <si>
    <t>/Электроэнергетика/Сбыт ЭЭ/ГП</t>
  </si>
  <si>
    <t>26320288</t>
  </si>
  <si>
    <t>2504000684</t>
  </si>
  <si>
    <t>РСО :: ГП :: Некомбинированная выработка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</si>
  <si>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</si>
  <si>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253601001</t>
  </si>
  <si>
    <t>27572835</t>
  </si>
  <si>
    <t>ОАО "178 СРЗ"</t>
  </si>
  <si>
    <t>2536210349</t>
  </si>
  <si>
    <t>27630251</t>
  </si>
  <si>
    <t>ОАО "ДГК" Приморская ГРЭС</t>
  </si>
  <si>
    <t>254003001</t>
  </si>
  <si>
    <t>27630255</t>
  </si>
  <si>
    <t>ОАО "ДГК" СП Владивостокская ТЭЦ-2</t>
  </si>
  <si>
    <t>253632001</t>
  </si>
  <si>
    <t>28493708</t>
  </si>
  <si>
    <t>ОАО "ДГК" Электростанция оптового рынка "ГТУ-ТЭЦ на площадке ЦПВБ"</t>
  </si>
  <si>
    <t>253802001</t>
  </si>
  <si>
    <t>26470018</t>
  </si>
  <si>
    <t>2503026908</t>
  </si>
  <si>
    <t>250301001</t>
  </si>
  <si>
    <t>27572850</t>
  </si>
  <si>
    <t>ОАО "Дальприбор"</t>
  </si>
  <si>
    <t>2539008807</t>
  </si>
  <si>
    <t>253901001</t>
  </si>
  <si>
    <t>27572819</t>
  </si>
  <si>
    <t>ОАО "Изумруд"</t>
  </si>
  <si>
    <t>2539028264</t>
  </si>
  <si>
    <t>26802692</t>
  </si>
  <si>
    <t>ОАО "Курский завод медстекла"</t>
  </si>
  <si>
    <t>4629005515</t>
  </si>
  <si>
    <t>463201001</t>
  </si>
  <si>
    <t>26320258</t>
  </si>
  <si>
    <t>ОАО "Находкинская база активного морского рыболовства"</t>
  </si>
  <si>
    <t>2508007948</t>
  </si>
  <si>
    <t>30-10-1992 00:00:00</t>
  </si>
  <si>
    <t>26470040</t>
  </si>
  <si>
    <t>ОАО "Находкинский морской рыбный порт" г. Находка</t>
  </si>
  <si>
    <t>2508012923</t>
  </si>
  <si>
    <t>26320297</t>
  </si>
  <si>
    <t>ОАО "Погранэлектросеть"</t>
  </si>
  <si>
    <t>2525012151</t>
  </si>
  <si>
    <t>28-03-2006 00:00:00</t>
  </si>
  <si>
    <t>26930742</t>
  </si>
  <si>
    <t>ОАО "Российские железные дороги"</t>
  </si>
  <si>
    <t>272131009</t>
  </si>
  <si>
    <t>26320260</t>
  </si>
  <si>
    <t>ОАО "Спасский комбинат асбестоцементных изделий"</t>
  </si>
  <si>
    <t>2510000386</t>
  </si>
  <si>
    <t>26469940</t>
  </si>
  <si>
    <t>ОАО "Уссурийское пиво"</t>
  </si>
  <si>
    <t>2511031108</t>
  </si>
  <si>
    <t>26319157</t>
  </si>
  <si>
    <t>2507003122</t>
  </si>
  <si>
    <t>250701001</t>
  </si>
  <si>
    <t>22-04-1996 00:00:00</t>
  </si>
  <si>
    <t>250601001</t>
  </si>
  <si>
    <t>26319158</t>
  </si>
  <si>
    <t>ОАО "Электросеть" г.Арсеньев</t>
  </si>
  <si>
    <t>2501005797</t>
  </si>
  <si>
    <t>16-07-2002 00:00:00</t>
  </si>
  <si>
    <t>27572882</t>
  </si>
  <si>
    <t>ООО "Артемовский механический завод"</t>
  </si>
  <si>
    <t>2502034198</t>
  </si>
  <si>
    <t>27572866</t>
  </si>
  <si>
    <t>ООО "ВОЭРМЗ"</t>
  </si>
  <si>
    <t>2538125339</t>
  </si>
  <si>
    <t>26527116</t>
  </si>
  <si>
    <t>ООО "ГлавЭнергоСбыт"</t>
  </si>
  <si>
    <t>7725571452</t>
  </si>
  <si>
    <t>772501001</t>
  </si>
  <si>
    <t>254301001</t>
  </si>
  <si>
    <t>31078365</t>
  </si>
  <si>
    <t>ООО "ДВ Энергетика"</t>
  </si>
  <si>
    <t>2543118513</t>
  </si>
  <si>
    <t>20-10-2017 00:00:00</t>
  </si>
  <si>
    <t>26320261</t>
  </si>
  <si>
    <t>ООО "Дальмебель"</t>
  </si>
  <si>
    <t>7732114390</t>
  </si>
  <si>
    <t>31-10-2002 00:00:00</t>
  </si>
  <si>
    <t>31033525</t>
  </si>
  <si>
    <t>ООО "Дальневосточные электрические сети"</t>
  </si>
  <si>
    <t>2543118351</t>
  </si>
  <si>
    <t>01-12-2017 00:00:00</t>
  </si>
  <si>
    <t>30840423</t>
  </si>
  <si>
    <t>ООО "Дальнегорский ГОК"</t>
  </si>
  <si>
    <t>7718957575</t>
  </si>
  <si>
    <t>31108578</t>
  </si>
  <si>
    <t>ООО "Дальнереченская энергосетевая компания"</t>
  </si>
  <si>
    <t>2540231856</t>
  </si>
  <si>
    <t>254001001</t>
  </si>
  <si>
    <t>06-12-2017 00:00:00</t>
  </si>
  <si>
    <t>ФСК :: РСО</t>
  </si>
  <si>
    <t>/Электроэнергетика/Передача ЭЭ/ФСК :: /Электроэнергетика/Передача ЭЭ/РСО</t>
  </si>
  <si>
    <t>772801001</t>
  </si>
  <si>
    <t>26470076</t>
  </si>
  <si>
    <t>ООО "Жилищно-коммунальное хозяйство"</t>
  </si>
  <si>
    <t>2524111706</t>
  </si>
  <si>
    <t>252401001</t>
  </si>
  <si>
    <t>28069921</t>
  </si>
  <si>
    <t>ООО "Инфраструктура"</t>
  </si>
  <si>
    <t>2508082399</t>
  </si>
  <si>
    <t>26320276</t>
  </si>
  <si>
    <t>2509082391</t>
  </si>
  <si>
    <t>250901001</t>
  </si>
  <si>
    <t>26320286</t>
  </si>
  <si>
    <t>ООО "Кировская электросеть"</t>
  </si>
  <si>
    <t>2516606166</t>
  </si>
  <si>
    <t>251601001</t>
  </si>
  <si>
    <t>26-10-2006 00:00:00</t>
  </si>
  <si>
    <t>26320287</t>
  </si>
  <si>
    <t>ООО "Коммунальные сети"</t>
  </si>
  <si>
    <t>2507228334</t>
  </si>
  <si>
    <t>30-06-2006 00:00:00</t>
  </si>
  <si>
    <t>27154058</t>
  </si>
  <si>
    <t>ООО "Локальная энергетическая компания - Восток"</t>
  </si>
  <si>
    <t>2537052261</t>
  </si>
  <si>
    <t>253701001</t>
  </si>
  <si>
    <t>26515847</t>
  </si>
  <si>
    <t>ООО "МЕЧЕЛ-ЭНЕРГО"</t>
  </si>
  <si>
    <t>7722245108</t>
  </si>
  <si>
    <t>771401001</t>
  </si>
  <si>
    <t>31166401</t>
  </si>
  <si>
    <t>745450001</t>
  </si>
  <si>
    <t>29649591</t>
  </si>
  <si>
    <t>ООО "Приморская соя"</t>
  </si>
  <si>
    <t>7730168471</t>
  </si>
  <si>
    <t>26320259</t>
  </si>
  <si>
    <t>ООО "Приморский лесокомбинат"</t>
  </si>
  <si>
    <t>2506006716</t>
  </si>
  <si>
    <t>30414052</t>
  </si>
  <si>
    <t>ООО "Промышленные энергосети Приморского края"</t>
  </si>
  <si>
    <t>2536285810</t>
  </si>
  <si>
    <t>15-07-2015 00:00:00</t>
  </si>
  <si>
    <t>26544267</t>
  </si>
  <si>
    <t>ООО "РН-Морской терминал Находка"</t>
  </si>
  <si>
    <t>2508070844</t>
  </si>
  <si>
    <t>26416221</t>
  </si>
  <si>
    <t>ООО "РН-Энерго"</t>
  </si>
  <si>
    <t>7706525041</t>
  </si>
  <si>
    <t>02-05-2012 00:00:00</t>
  </si>
  <si>
    <t>26470313</t>
  </si>
  <si>
    <t>ООО "Распределительные энергетические сети"</t>
  </si>
  <si>
    <t>2503027852</t>
  </si>
  <si>
    <t>26318820</t>
  </si>
  <si>
    <t>ООО "Региональная энергосбытовая компания" (ОПП)</t>
  </si>
  <si>
    <t>4633017746</t>
  </si>
  <si>
    <t>463301001</t>
  </si>
  <si>
    <t>26406211</t>
  </si>
  <si>
    <t>ООО "Русэнергоресурс"</t>
  </si>
  <si>
    <t>7706288496</t>
  </si>
  <si>
    <t>26502786</t>
  </si>
  <si>
    <t>ООО "Русэнергосбыт"</t>
  </si>
  <si>
    <t>7706284124</t>
  </si>
  <si>
    <t>26320263</t>
  </si>
  <si>
    <t>ООО "Спасскэлектроконтроль"</t>
  </si>
  <si>
    <t>2510007328</t>
  </si>
  <si>
    <t>30814230</t>
  </si>
  <si>
    <t>2521013796</t>
  </si>
  <si>
    <t>252101001</t>
  </si>
  <si>
    <t>14-11-2013 00:00:00</t>
  </si>
  <si>
    <t>26470092</t>
  </si>
  <si>
    <t>ООО "ТТП НЛХ Бикин"</t>
  </si>
  <si>
    <t>2526008126</t>
  </si>
  <si>
    <t>252601001</t>
  </si>
  <si>
    <t>26320289</t>
  </si>
  <si>
    <t>ООО "Территориальная энергосетевая компания"</t>
  </si>
  <si>
    <t>2508113752</t>
  </si>
  <si>
    <t>11-05-2013 00:00:00</t>
  </si>
  <si>
    <t>26320265</t>
  </si>
  <si>
    <t>ООО "Транзит-Лес"</t>
  </si>
  <si>
    <t>2508035818</t>
  </si>
  <si>
    <t>26497668</t>
  </si>
  <si>
    <t>ООО "Транснефтьэнерго"</t>
  </si>
  <si>
    <t>7703552167</t>
  </si>
  <si>
    <t>772301001</t>
  </si>
  <si>
    <t>01-07-2009 00:00:00</t>
  </si>
  <si>
    <t>26525181</t>
  </si>
  <si>
    <t>ООО "УК ПВЭСиК"</t>
  </si>
  <si>
    <t>2526007193</t>
  </si>
  <si>
    <t>26573160</t>
  </si>
  <si>
    <t>ООО "Управляющая Компания "ТЭК Арсеньев"</t>
  </si>
  <si>
    <t>2501014449</t>
  </si>
  <si>
    <t>30894706</t>
  </si>
  <si>
    <t>ООО "Эколюкс"</t>
  </si>
  <si>
    <t>2537106118</t>
  </si>
  <si>
    <t>08-05-2014 00:00:00</t>
  </si>
  <si>
    <t>26815605</t>
  </si>
  <si>
    <t>ООО "Электросеть"</t>
  </si>
  <si>
    <t>2533010285</t>
  </si>
  <si>
    <t>253301001</t>
  </si>
  <si>
    <t>26794253</t>
  </si>
  <si>
    <t>ООО "Электроснабжение"</t>
  </si>
  <si>
    <t>4632118318</t>
  </si>
  <si>
    <t>26525152</t>
  </si>
  <si>
    <t>ООО "Энергетические сети Преображения"</t>
  </si>
  <si>
    <t>2518117509</t>
  </si>
  <si>
    <t>26320292</t>
  </si>
  <si>
    <t>ООО "Энергия"</t>
  </si>
  <si>
    <t>2533008938</t>
  </si>
  <si>
    <t>253201001</t>
  </si>
  <si>
    <t>28175693</t>
  </si>
  <si>
    <t>ООО «АЭСК»</t>
  </si>
  <si>
    <t>2502046690</t>
  </si>
  <si>
    <t>26320293</t>
  </si>
  <si>
    <t>Октябрьское районное муниципальное унитарное предприятие электрических сетей</t>
  </si>
  <si>
    <t>2522042180</t>
  </si>
  <si>
    <t>252201001</t>
  </si>
  <si>
    <t>26320264</t>
  </si>
  <si>
    <t>ПАО "Аскольд"</t>
  </si>
  <si>
    <t>2501001009</t>
  </si>
  <si>
    <t>19-11-1992 00:00:00</t>
  </si>
  <si>
    <t>27572997</t>
  </si>
  <si>
    <t>ПАО "Владивостокский морской торговый порт"</t>
  </si>
  <si>
    <t>2504000204</t>
  </si>
  <si>
    <t>26617749</t>
  </si>
  <si>
    <t>ПАО "Дальневосточная энергетическая компания"</t>
  </si>
  <si>
    <t>2723088770</t>
  </si>
  <si>
    <t>01-02-2007 00:00:00</t>
  </si>
  <si>
    <t>26809138</t>
  </si>
  <si>
    <t>ПАО "МРСК Волги"</t>
  </si>
  <si>
    <t>6450925977</t>
  </si>
  <si>
    <t>645001001</t>
  </si>
  <si>
    <t>29-06-2007 00:00:00</t>
  </si>
  <si>
    <t>26832761</t>
  </si>
  <si>
    <t>ПАО "ФСК ЕЭС"</t>
  </si>
  <si>
    <t>4716016979</t>
  </si>
  <si>
    <t>27954259</t>
  </si>
  <si>
    <t>27294665</t>
  </si>
  <si>
    <t>Филиал "Приморский" АО "Оборонэнерго"</t>
  </si>
  <si>
    <t>7704726225</t>
  </si>
  <si>
    <t>253643001</t>
  </si>
  <si>
    <t>26757554</t>
  </si>
  <si>
    <t>Филиал "Приморский" АО "Оборонэнергосбыт"</t>
  </si>
  <si>
    <t>7704731218</t>
  </si>
  <si>
    <t>253643003</t>
  </si>
  <si>
    <t>26644674</t>
  </si>
  <si>
    <t>Филиал ОАО "РЖД" Трансэнерго Юго-Восточная дирекция по энергообеспечению</t>
  </si>
  <si>
    <t>366631028</t>
  </si>
  <si>
    <t>28797766</t>
  </si>
  <si>
    <t>Филиал ОАО "ФСК ЕЭС" Сочинское ПМЭС</t>
  </si>
  <si>
    <t>231743001</t>
  </si>
  <si>
    <t>26320296</t>
  </si>
  <si>
    <t>Хорольское муниципальное унитарное предприятие электрических сетей</t>
  </si>
  <si>
    <t>2532002210</t>
  </si>
  <si>
    <t>01-07-1994 00:00:00</t>
  </si>
  <si>
    <t>28175840</t>
  </si>
  <si>
    <t>ооо "Хасанское ПЭС"</t>
  </si>
  <si>
    <t>2531011893</t>
  </si>
  <si>
    <t>05401376000</t>
  </si>
  <si>
    <t>1.4.1</t>
  </si>
  <si>
    <t>1.4.2</t>
  </si>
  <si>
    <t>1.4.3</t>
  </si>
  <si>
    <t>22.10.2018 11:52:16</t>
  </si>
  <si>
    <t>4.3.1</t>
  </si>
  <si>
    <t>12.4.1</t>
  </si>
  <si>
    <t>22.10.2018 12:08:12</t>
  </si>
  <si>
    <t>12.4.2</t>
  </si>
  <si>
    <t>12.4.3</t>
  </si>
  <si>
    <t>15.3.1</t>
  </si>
  <si>
    <t>22.10.2018 12:21:46</t>
  </si>
  <si>
    <t>22.10.2018 14:43:39</t>
  </si>
  <si>
    <t>22.10.2018 16:30:40</t>
  </si>
  <si>
    <t>20439353</t>
  </si>
  <si>
    <t>195221, г.Санкт-Петербург, пр-кт Маршала Блюхера, д. 45, литер А,пом. 15-А</t>
  </si>
  <si>
    <t>22.10.2018 16:43:50</t>
  </si>
  <si>
    <t>23.10.2018 12:02:31</t>
  </si>
  <si>
    <t xml:space="preserve">Директор </t>
  </si>
  <si>
    <t>84235625530</t>
  </si>
  <si>
    <t>dalnerech.energo@yandex.ru</t>
  </si>
  <si>
    <t>Директор</t>
  </si>
  <si>
    <t>07.12.2018 10:51:37</t>
  </si>
  <si>
    <t>Windows (32-bit) NT 5.01</t>
  </si>
  <si>
    <t>АО " Находкинский морской торговый порт"</t>
  </si>
  <si>
    <t>АО "Дальневосточный завод "Звезда"</t>
  </si>
  <si>
    <t>АО "Электросервис"</t>
  </si>
  <si>
    <t>МУПВ "ВПЭС"</t>
  </si>
  <si>
    <t>31222455</t>
  </si>
  <si>
    <t>ООО "Восточная энергосбытовая компания"</t>
  </si>
  <si>
    <t>2536293916</t>
  </si>
  <si>
    <t>14-04-2016 00:00:00</t>
  </si>
  <si>
    <t>21.12.2018 13:14:03</t>
  </si>
  <si>
    <t>25.12.2018 09:30:38</t>
  </si>
  <si>
    <t>25.12.2018 10:14:34</t>
  </si>
  <si>
    <t>25.12.2018 10:22:11</t>
  </si>
  <si>
    <t>25.12.2018 12:54:23</t>
  </si>
  <si>
    <t>25.12.2018 13:18:09</t>
  </si>
  <si>
    <t>25.12.2018 14:38:24</t>
  </si>
  <si>
    <t>25.12.2018 15:10:30</t>
  </si>
  <si>
    <t>23.01.2019 11:38:10</t>
  </si>
  <si>
    <t>23.01.2019 15:41:47</t>
  </si>
  <si>
    <t>24.01.2019 14:49:20</t>
  </si>
  <si>
    <t>24.01.2019 15:12:50</t>
  </si>
  <si>
    <t>24.01.2019 15:56:02</t>
  </si>
  <si>
    <t>24.01.2019 16:35:30</t>
  </si>
  <si>
    <t>25.01.2019 17:16:25</t>
  </si>
  <si>
    <t>25.01.2019 18:58:24</t>
  </si>
  <si>
    <t>07.02.2019 16:25:42</t>
  </si>
  <si>
    <t>19.02.2019 09:59:37</t>
  </si>
  <si>
    <t>19.02.2019 12:14:54</t>
  </si>
  <si>
    <t>19.02.2019 14:51:33</t>
  </si>
  <si>
    <t>20.02.2019 09:51:13</t>
  </si>
  <si>
    <t>20.02.2019 10:44:23</t>
  </si>
  <si>
    <t>20.02.2019 12:53:15</t>
  </si>
  <si>
    <t>21.02.2019 16:38:01</t>
  </si>
  <si>
    <t>21.02.2019 16:52:10</t>
  </si>
  <si>
    <t>25.02.2019 12:43:26</t>
  </si>
  <si>
    <t>25.02.2019 15:08:44</t>
  </si>
  <si>
    <t>25.02.2019 17:34:14</t>
  </si>
  <si>
    <t>25.02.2019 17:57:01</t>
  </si>
  <si>
    <t>25.02.2019 17:59:28</t>
  </si>
  <si>
    <t>25.02.2019 19:40:07</t>
  </si>
  <si>
    <t>25.02.2019 19:50:46</t>
  </si>
  <si>
    <t>25.02.2019 20:19:09</t>
  </si>
  <si>
    <t>21.02.2020 12:29:36</t>
  </si>
  <si>
    <t>16.0</t>
  </si>
  <si>
    <t>HAS_TARIFF</t>
  </si>
  <si>
    <t>Y</t>
  </si>
  <si>
    <t>АО "Система"</t>
  </si>
  <si>
    <t>31338821</t>
  </si>
  <si>
    <t>АО «ДВЭУК-ГенерацияСети»</t>
  </si>
  <si>
    <t>2540252341</t>
  </si>
  <si>
    <t>26-08-2019 00:00:00</t>
  </si>
  <si>
    <t>Нерегулируемый сбыт :: ГП :: Комбинированная выработка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</si>
  <si>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</si>
  <si>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31297285</t>
  </si>
  <si>
    <t>ООО "Мобисет"</t>
  </si>
  <si>
    <t>2536303071</t>
  </si>
  <si>
    <t>02-05-2017 00:00:00</t>
  </si>
  <si>
    <t>31346874</t>
  </si>
  <si>
    <t>ООО "Приморская ГРЭС"</t>
  </si>
  <si>
    <t>2526006778</t>
  </si>
  <si>
    <t>14-08-2019 00:00:00</t>
  </si>
  <si>
    <t>770401001</t>
  </si>
  <si>
    <t>ООО "Электросеть Восточная"</t>
  </si>
  <si>
    <t>25.02.2020 10:08:28</t>
  </si>
  <si>
    <t>1.4.4</t>
  </si>
  <si>
    <t>12.4.4</t>
  </si>
  <si>
    <t>25.02.2020 16:20:05</t>
  </si>
  <si>
    <t>27.04.2020 10:17:54</t>
  </si>
  <si>
    <t>280102003</t>
  </si>
  <si>
    <t>Анучинский муниципальный округ</t>
  </si>
  <si>
    <t>05502000</t>
  </si>
  <si>
    <t>муниципальный округ</t>
  </si>
  <si>
    <t>Пограничный муниципальный округ</t>
  </si>
  <si>
    <t>05532000</t>
  </si>
  <si>
    <t>Чугуевский муниципальный округ</t>
  </si>
  <si>
    <t>05555000</t>
  </si>
  <si>
    <t>Дата последнего обновления реестра МР/МО:_x000D_27.04.2020 10:59:05</t>
  </si>
  <si>
    <t>25.02.2021 13:12:19</t>
  </si>
  <si>
    <t>Windows (64-bit) NT 10.00</t>
  </si>
  <si>
    <t>25.02.2021 13:39:02</t>
  </si>
  <si>
    <t>25.02.2021 16:15:28</t>
  </si>
  <si>
    <t>25.02.2021 18:31:27</t>
  </si>
  <si>
    <t>24.03.2021 15:21:51</t>
  </si>
  <si>
    <t>Акционерное общество "Энергопромышленная компания", г. Екатеринбург</t>
  </si>
  <si>
    <t>667101001</t>
  </si>
  <si>
    <t>05-02-2008 00:00:00</t>
  </si>
  <si>
    <t>31207123</t>
  </si>
  <si>
    <t>ПАО "РусГидро"</t>
  </si>
  <si>
    <t>2460066195</t>
  </si>
  <si>
    <t>246601001</t>
  </si>
  <si>
    <t>16-10-2018 00:00:00</t>
  </si>
  <si>
    <t>N</t>
  </si>
  <si>
    <t>24.04.2021 14:26:55</t>
  </si>
  <si>
    <t>26771757</t>
  </si>
  <si>
    <t>ООО "Мик Восток"</t>
  </si>
  <si>
    <t>2524002263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</si>
  <si>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</si>
  <si>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</si>
  <si>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Ковалевский Сергей Юрьевич</t>
  </si>
  <si>
    <t>25.04.2021 10:17:28</t>
  </si>
  <si>
    <t>24.05.2021 13:20:21</t>
  </si>
  <si>
    <t>25.05.2021 16:59:56</t>
  </si>
  <si>
    <t>23.06.2021 16:06:42</t>
  </si>
  <si>
    <t>25.06.2021 16:04:01</t>
  </si>
  <si>
    <t>22.07.2021 09:27:05</t>
  </si>
  <si>
    <t>22.07.2021 10:24:42</t>
  </si>
  <si>
    <t>18.08.2021 16:21:18</t>
  </si>
  <si>
    <t>22.09.2021 09:23:26</t>
  </si>
  <si>
    <t>20.10.2021 10:56:40</t>
  </si>
  <si>
    <t>09.11.2021 11:41:55</t>
  </si>
  <si>
    <t>09.11.2021 15:57:22</t>
  </si>
  <si>
    <t>18.11.2021 09:34:47</t>
  </si>
  <si>
    <t>18.11.2021 14:03:13</t>
  </si>
  <si>
    <t>19.11.2021 14:43:07</t>
  </si>
  <si>
    <t>25.11.2021 13:29:49</t>
  </si>
  <si>
    <t>25.11.2021 16:50:40</t>
  </si>
  <si>
    <t>10.12.2021 10:13:14</t>
  </si>
  <si>
    <t>10.12.2021 14:17:34</t>
  </si>
  <si>
    <t>22.12.2021 10:09:09</t>
  </si>
  <si>
    <t>21.01.2022 09:19:49</t>
  </si>
  <si>
    <t>Дата последнего обновления реестра организаций: 21.01.2022 9:20:07</t>
  </si>
  <si>
    <t>25.01.2022 13:02:31</t>
  </si>
  <si>
    <t>25.01.2022 14:47:28</t>
  </si>
  <si>
    <t>30.03.2022 14:25:40</t>
  </si>
  <si>
    <t>30.03.2022 14:57:24</t>
  </si>
  <si>
    <t>https://portal.eias.ru/Portal/DownloadPage.aspx?type=12&amp;guid=d0e4d967-5dd0-4e28-94b6-6c0cd655031e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</si>
</sst>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_-* #,##0.00[$€-1]_-;\-* #,##0.00[$€-1]_-;_-* &quot;-&quot;??[$€-1]_-"/>
    <numFmt numFmtId="168" formatCode="#,##0.0000"/>
    <numFmt numFmtId="169" formatCode="#,##0.0"/>
    <numFmt numFmtId="170" formatCode="#,##0.000"/>
  </numFmts>
  <fonts count="73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</borders>
  <cellStyleXfs count="106">
    <xf numFmtId="0" fontId="0" fillId="0" borderId="0">
      <alignment horizontal="left" vertical="center"/>
    </xf>
    <xf numFmtId="0" fontId="11" fillId="0" borderId="0"/>
    <xf numFmtId="167" fontId="11" fillId="0" borderId="0"/>
    <xf numFmtId="0" fontId="13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21" fillId="0" borderId="1" applyNumberFormat="0" applyAlignment="0">
      <protection locked="0"/>
    </xf>
    <xf numFmtId="166" fontId="14" fillId="0" borderId="0" applyFont="0" applyFill="0" applyBorder="0" applyAlignment="0" applyProtection="0"/>
    <xf numFmtId="169" fontId="3" fillId="2" borderId="0">
      <protection locked="0"/>
    </xf>
    <xf numFmtId="0" fontId="15" fillId="0" borderId="0" applyFill="0" applyBorder="0" applyProtection="0">
      <alignment vertical="center"/>
    </xf>
    <xf numFmtId="170" fontId="3" fillId="2" borderId="0">
      <protection locked="0"/>
    </xf>
    <xf numFmtId="168" fontId="3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5" fillId="4" borderId="2" applyNumberFormat="0">
      <alignment horizontal="center" vertical="center"/>
    </xf>
    <xf numFmtId="0" fontId="8" fillId="5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0" fillId="0" borderId="0" applyBorder="0">
      <alignment horizontal="center" vertical="center" wrapText="1"/>
    </xf>
    <xf numFmtId="0" fontId="4" fillId="0" borderId="3" applyBorder="0">
      <alignment horizontal="center" vertical="center" wrapText="1"/>
    </xf>
    <xf numFmtId="49" fontId="3" fillId="0" borderId="0" applyBorder="0">
      <alignment vertical="top"/>
    </xf>
    <xf numFmtId="0" fontId="52" fillId="0" borderId="0"/>
    <xf numFmtId="0" fontId="52" fillId="0" borderId="0"/>
    <xf numFmtId="0" fontId="3" fillId="0" borderId="0">
      <alignment horizontal="left" vertical="center"/>
    </xf>
    <xf numFmtId="0" fontId="23" fillId="6" borderId="0" applyNumberFormat="0" applyBorder="0" applyAlignment="0">
      <alignment horizontal="left" vertical="center"/>
    </xf>
    <xf numFmtId="49" fontId="3" fillId="6" borderId="0" applyBorder="0">
      <alignment vertical="top"/>
    </xf>
    <xf numFmtId="49" fontId="3" fillId="0" borderId="0" applyBorder="0">
      <alignment vertical="top"/>
    </xf>
    <xf numFmtId="0" fontId="12" fillId="0" borderId="0"/>
    <xf numFmtId="49" fontId="3" fillId="0" borderId="0" applyBorder="0">
      <alignment vertical="top"/>
    </xf>
    <xf numFmtId="0" fontId="12" fillId="0" borderId="0"/>
    <xf numFmtId="0" fontId="3" fillId="0" borderId="0">
      <alignment horizontal="lef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9" fontId="3" fillId="0" borderId="0" applyBorder="0">
      <alignment vertical="top"/>
    </xf>
    <xf numFmtId="0" fontId="22" fillId="0" borderId="0"/>
    <xf numFmtId="0" fontId="10" fillId="0" borderId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7" fillId="0" borderId="0" applyNumberFormat="0" applyFill="0" applyBorder="0" applyAlignment="0" applyProtection="0"/>
    <xf numFmtId="0" fontId="58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1" fillId="18" borderId="19" applyNumberFormat="0" applyAlignment="0" applyProtection="0"/>
    <xf numFmtId="0" fontId="62" fillId="18" borderId="20" applyNumberFormat="0" applyAlignment="0" applyProtection="0"/>
    <xf numFmtId="0" fontId="63" fillId="0" borderId="21" applyNumberFormat="0" applyFill="0" applyAlignment="0" applyProtection="0"/>
    <xf numFmtId="0" fontId="64" fillId="19" borderId="22" applyNumberFormat="0" applyAlignment="0" applyProtection="0"/>
    <xf numFmtId="0" fontId="65" fillId="0" borderId="0" applyNumberFormat="0" applyFill="0" applyBorder="0" applyAlignment="0" applyProtection="0"/>
    <xf numFmtId="0" fontId="3" fillId="20" borderId="23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4" applyNumberFormat="0" applyFill="0" applyAlignment="0" applyProtection="0"/>
    <xf numFmtId="0" fontId="68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68" fillId="44" borderId="0" applyNumberFormat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9" fillId="0" borderId="0" applyNumberFormat="0" applyFill="0" applyBorder="0" applyAlignment="0" applyProtection="0">
      <alignment horizontal="left" vertical="center"/>
    </xf>
    <xf numFmtId="0" fontId="70" fillId="0" borderId="0"/>
    <xf numFmtId="0" fontId="1" fillId="0" borderId="0"/>
    <xf numFmtId="0" fontId="1" fillId="0" borderId="0"/>
  </cellStyleXfs>
  <cellXfs count="285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2" fillId="8" borderId="0" xfId="38" applyFill="1"/>
    <xf numFmtId="0" fontId="52" fillId="0" borderId="0" xfId="38"/>
    <xf numFmtId="0" fontId="52" fillId="0" borderId="0" xfId="39"/>
    <xf numFmtId="49" fontId="3" fillId="0" borderId="0" xfId="37">
      <alignment vertical="top"/>
    </xf>
    <xf numFmtId="0" fontId="32" fillId="0" borderId="0" xfId="0" applyFont="1" applyAlignment="1"/>
    <xf numFmtId="0" fontId="0" fillId="0" borderId="0" xfId="0" applyAlignment="1"/>
    <xf numFmtId="49" fontId="3" fillId="0" borderId="0" xfId="48" applyNumberFormat="1" applyFont="1" applyAlignment="1">
      <alignment vertical="center"/>
    </xf>
    <xf numFmtId="0" fontId="33" fillId="0" borderId="0" xfId="0" applyFont="1" applyAlignment="1">
      <alignment horizontal="justify"/>
    </xf>
    <xf numFmtId="0" fontId="34" fillId="0" borderId="0" xfId="0" applyFont="1" applyAlignment="1">
      <alignment horizontal="justify"/>
    </xf>
    <xf numFmtId="0" fontId="4" fillId="0" borderId="0" xfId="0" applyFont="1">
      <alignment horizontal="left" vertical="center"/>
    </xf>
    <xf numFmtId="0" fontId="32" fillId="0" borderId="0" xfId="38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 wrapText="1" inden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 inden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35" fillId="0" borderId="0" xfId="0" applyFont="1" applyAlignment="1">
      <alignment horizontal="right" vertical="center" wrapText="1" indent="1"/>
    </xf>
    <xf numFmtId="0" fontId="35" fillId="0" borderId="0" xfId="0" applyFont="1" applyAlignment="1">
      <alignment horizontal="left" vertical="center" wrapText="1" indent="1"/>
    </xf>
    <xf numFmtId="0" fontId="35" fillId="0" borderId="0" xfId="51" applyFont="1" applyAlignment="1">
      <alignment vertical="center"/>
    </xf>
    <xf numFmtId="0" fontId="38" fillId="0" borderId="0" xfId="51" applyFont="1" applyAlignment="1">
      <alignment horizontal="center" vertical="center" wrapText="1"/>
    </xf>
    <xf numFmtId="0" fontId="36" fillId="0" borderId="0" xfId="51" applyFont="1" applyAlignment="1">
      <alignment horizontal="center" vertical="center"/>
    </xf>
    <xf numFmtId="0" fontId="35" fillId="0" borderId="0" xfId="44" applyFont="1"/>
    <xf numFmtId="0" fontId="35" fillId="0" borderId="4" xfId="0" applyFont="1" applyBorder="1" applyAlignment="1">
      <alignment horizontal="right" vertical="center" wrapText="1" indent="1"/>
    </xf>
    <xf numFmtId="0" fontId="35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left" vertical="center" wrapText="1" indent="1"/>
    </xf>
    <xf numFmtId="0" fontId="39" fillId="0" borderId="0" xfId="31" applyNumberFormat="1" applyFont="1" applyFill="1" applyAlignment="1" applyProtection="1">
      <alignment wrapText="1"/>
    </xf>
    <xf numFmtId="49" fontId="40" fillId="0" borderId="0" xfId="42" applyFont="1" applyFill="1" applyAlignment="1">
      <alignment wrapText="1"/>
    </xf>
    <xf numFmtId="49" fontId="40" fillId="0" borderId="0" xfId="42" applyFont="1" applyFill="1" applyAlignment="1">
      <alignment vertical="center" wrapText="1"/>
    </xf>
    <xf numFmtId="49" fontId="41" fillId="0" borderId="0" xfId="42" applyFont="1" applyFill="1" applyBorder="1" applyAlignment="1">
      <alignment wrapText="1"/>
    </xf>
    <xf numFmtId="0" fontId="42" fillId="0" borderId="0" xfId="42" applyNumberFormat="1" applyFont="1" applyFill="1">
      <alignment vertical="top"/>
    </xf>
    <xf numFmtId="49" fontId="35" fillId="0" borderId="0" xfId="42" applyFont="1" applyFill="1" applyAlignment="1">
      <alignment vertical="top" wrapText="1"/>
    </xf>
    <xf numFmtId="49" fontId="40" fillId="0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wrapText="1"/>
    </xf>
    <xf numFmtId="49" fontId="43" fillId="9" borderId="0" xfId="42" applyFont="1" applyFill="1" applyBorder="1" applyAlignment="1">
      <alignment horizontal="left" vertical="center" wrapText="1"/>
    </xf>
    <xf numFmtId="0" fontId="42" fillId="0" borderId="0" xfId="23" applyFont="1" applyFill="1" applyBorder="1" applyAlignment="1">
      <alignment horizontal="right" vertical="top" wrapText="1"/>
    </xf>
    <xf numFmtId="49" fontId="42" fillId="0" borderId="0" xfId="42" applyFont="1" applyFill="1" applyBorder="1" applyAlignment="1">
      <alignment vertical="top" wrapText="1"/>
    </xf>
    <xf numFmtId="49" fontId="36" fillId="9" borderId="0" xfId="32" applyNumberFormat="1" applyFont="1" applyFill="1" applyBorder="1" applyAlignment="1" applyProtection="1">
      <alignment wrapText="1"/>
    </xf>
    <xf numFmtId="49" fontId="36" fillId="9" borderId="0" xfId="32" applyNumberFormat="1" applyFont="1" applyFill="1" applyBorder="1" applyAlignment="1" applyProtection="1">
      <alignment horizontal="left" wrapText="1"/>
    </xf>
    <xf numFmtId="49" fontId="42" fillId="9" borderId="0" xfId="42" applyFont="1" applyFill="1" applyBorder="1" applyAlignment="1">
      <alignment horizontal="right" wrapText="1"/>
    </xf>
    <xf numFmtId="0" fontId="26" fillId="0" borderId="0" xfId="44" applyFont="1" applyAlignment="1">
      <alignment horizontal="center" vertical="center"/>
    </xf>
    <xf numFmtId="0" fontId="3" fillId="0" borderId="0" xfId="44" applyFont="1"/>
    <xf numFmtId="0" fontId="26" fillId="9" borderId="0" xfId="44" applyFont="1" applyFill="1" applyAlignment="1">
      <alignment horizontal="center" vertical="center"/>
    </xf>
    <xf numFmtId="49" fontId="3" fillId="0" borderId="6" xfId="44" applyNumberFormat="1" applyFont="1" applyBorder="1" applyAlignment="1">
      <alignment horizontal="left" vertical="center" wrapText="1"/>
    </xf>
    <xf numFmtId="0" fontId="44" fillId="9" borderId="0" xfId="44" applyFont="1" applyFill="1" applyAlignment="1">
      <alignment horizontal="center" vertical="center"/>
    </xf>
    <xf numFmtId="0" fontId="35" fillId="9" borderId="0" xfId="44" applyFont="1" applyFill="1"/>
    <xf numFmtId="0" fontId="35" fillId="9" borderId="5" xfId="49" applyFont="1" applyFill="1" applyBorder="1" applyAlignment="1">
      <alignment horizontal="center" vertical="center" wrapText="1"/>
    </xf>
    <xf numFmtId="0" fontId="35" fillId="0" borderId="5" xfId="36" applyFont="1" applyBorder="1">
      <alignment horizontal="center" vertical="center" wrapText="1"/>
    </xf>
    <xf numFmtId="0" fontId="45" fillId="9" borderId="6" xfId="44" applyFont="1" applyFill="1" applyBorder="1" applyAlignment="1">
      <alignment horizontal="center" vertical="center"/>
    </xf>
    <xf numFmtId="0" fontId="28" fillId="9" borderId="0" xfId="44" applyFont="1" applyFill="1" applyAlignment="1">
      <alignment horizontal="center" vertical="center"/>
    </xf>
    <xf numFmtId="0" fontId="35" fillId="0" borderId="0" xfId="50" applyFont="1" applyAlignment="1">
      <alignment vertical="center"/>
    </xf>
    <xf numFmtId="49" fontId="35" fillId="0" borderId="0" xfId="51" applyNumberFormat="1" applyFont="1" applyAlignment="1">
      <alignment vertical="center"/>
    </xf>
    <xf numFmtId="0" fontId="36" fillId="0" borderId="0" xfId="51" applyFont="1" applyAlignment="1">
      <alignment horizontal="right" vertical="center"/>
    </xf>
    <xf numFmtId="49" fontId="35" fillId="0" borderId="0" xfId="37" applyFont="1" applyAlignment="1">
      <alignment vertical="center"/>
    </xf>
    <xf numFmtId="0" fontId="35" fillId="0" borderId="0" xfId="51" applyFont="1" applyAlignment="1">
      <alignment horizontal="center" vertical="center" wrapText="1"/>
    </xf>
    <xf numFmtId="0" fontId="46" fillId="0" borderId="0" xfId="56" applyFont="1" applyAlignment="1">
      <alignment horizontal="left" vertical="center"/>
    </xf>
    <xf numFmtId="0" fontId="35" fillId="0" borderId="0" xfId="37" applyNumberFormat="1" applyFont="1" applyAlignment="1">
      <alignment vertical="center"/>
    </xf>
    <xf numFmtId="0" fontId="35" fillId="0" borderId="4" xfId="56" applyFont="1" applyBorder="1" applyAlignment="1">
      <alignment vertical="center"/>
    </xf>
    <xf numFmtId="0" fontId="43" fillId="0" borderId="7" xfId="35" applyFont="1" applyBorder="1" applyAlignment="1">
      <alignment vertical="center"/>
    </xf>
    <xf numFmtId="0" fontId="46" fillId="0" borderId="4" xfId="56" applyFont="1" applyBorder="1" applyAlignment="1">
      <alignment horizontal="left" vertical="center"/>
    </xf>
    <xf numFmtId="0" fontId="43" fillId="0" borderId="0" xfId="42" applyNumberFormat="1" applyFont="1" applyFill="1" applyAlignment="1">
      <alignment horizontal="left" vertical="center" wrapText="1"/>
    </xf>
    <xf numFmtId="0" fontId="35" fillId="0" borderId="7" xfId="51" applyFont="1" applyBorder="1" applyAlignment="1">
      <alignment vertical="center"/>
    </xf>
    <xf numFmtId="0" fontId="35" fillId="0" borderId="8" xfId="51" applyFont="1" applyBorder="1" applyAlignment="1">
      <alignment vertical="center"/>
    </xf>
    <xf numFmtId="49" fontId="35" fillId="0" borderId="0" xfId="37" applyFont="1" applyBorder="1" applyAlignment="1">
      <alignment vertical="center"/>
    </xf>
    <xf numFmtId="49" fontId="35" fillId="0" borderId="8" xfId="37" applyFont="1" applyBorder="1" applyAlignment="1">
      <alignment vertical="center"/>
    </xf>
    <xf numFmtId="49" fontId="35" fillId="0" borderId="9" xfId="37" applyFont="1" applyBorder="1" applyAlignment="1">
      <alignment horizontal="center" vertical="center" wrapText="1"/>
    </xf>
    <xf numFmtId="0" fontId="35" fillId="0" borderId="7" xfId="51" applyFont="1" applyBorder="1" applyAlignment="1">
      <alignment horizontal="center" vertical="center" wrapText="1"/>
    </xf>
    <xf numFmtId="0" fontId="35" fillId="9" borderId="10" xfId="44" applyFont="1" applyFill="1" applyBorder="1" applyAlignment="1">
      <alignment horizontal="center" vertical="center"/>
    </xf>
    <xf numFmtId="0" fontId="42" fillId="0" borderId="0" xfId="46" applyFont="1" applyAlignment="1">
      <alignment vertical="center"/>
    </xf>
    <xf numFmtId="0" fontId="42" fillId="0" borderId="0" xfId="46" applyFont="1" applyAlignment="1">
      <alignment horizontal="left" vertical="center"/>
    </xf>
    <xf numFmtId="0" fontId="42" fillId="0" borderId="0" xfId="46" applyFont="1" applyAlignment="1">
      <alignment vertical="center" wrapText="1"/>
    </xf>
    <xf numFmtId="0" fontId="42" fillId="0" borderId="0" xfId="46" applyFont="1" applyAlignment="1">
      <alignment horizontal="center" vertical="center" wrapText="1"/>
    </xf>
    <xf numFmtId="0" fontId="35" fillId="0" borderId="0" xfId="47" applyFont="1" applyAlignment="1">
      <alignment horizontal="right" vertical="center"/>
    </xf>
    <xf numFmtId="0" fontId="43" fillId="0" borderId="0" xfId="46" applyFont="1" applyAlignment="1">
      <alignment vertical="center" wrapText="1"/>
    </xf>
    <xf numFmtId="0" fontId="43" fillId="0" borderId="0" xfId="48" applyFont="1" applyAlignment="1">
      <alignment vertical="center" wrapText="1"/>
    </xf>
    <xf numFmtId="0" fontId="42" fillId="0" borderId="0" xfId="48" applyFont="1" applyAlignment="1">
      <alignment vertical="center" wrapText="1"/>
    </xf>
    <xf numFmtId="0" fontId="42" fillId="9" borderId="0" xfId="48" applyFont="1" applyFill="1" applyAlignment="1">
      <alignment vertical="center" wrapText="1"/>
    </xf>
    <xf numFmtId="0" fontId="42" fillId="9" borderId="7" xfId="48" applyFont="1" applyFill="1" applyBorder="1" applyAlignment="1">
      <alignment vertical="center" wrapText="1"/>
    </xf>
    <xf numFmtId="0" fontId="43" fillId="9" borderId="0" xfId="48" applyFont="1" applyFill="1" applyAlignment="1">
      <alignment vertical="center" wrapText="1"/>
    </xf>
    <xf numFmtId="0" fontId="35" fillId="9" borderId="0" xfId="47" applyFont="1" applyFill="1" applyAlignment="1">
      <alignment horizontal="right" vertical="center" wrapText="1" indent="1"/>
    </xf>
    <xf numFmtId="0" fontId="35" fillId="7" borderId="9" xfId="47" applyFont="1" applyFill="1" applyBorder="1" applyAlignment="1">
      <alignment horizontal="center" vertical="center"/>
    </xf>
    <xf numFmtId="0" fontId="43" fillId="9" borderId="8" xfId="48" applyFont="1" applyFill="1" applyBorder="1" applyAlignment="1">
      <alignment vertical="center" wrapText="1"/>
    </xf>
    <xf numFmtId="0" fontId="42" fillId="0" borderId="0" xfId="48" applyFont="1" applyAlignment="1">
      <alignment vertical="center"/>
    </xf>
    <xf numFmtId="14" fontId="42" fillId="9" borderId="0" xfId="55" applyNumberFormat="1" applyFont="1" applyFill="1" applyAlignment="1">
      <alignment horizontal="center" vertical="center"/>
    </xf>
    <xf numFmtId="0" fontId="42" fillId="9" borderId="0" xfId="55" applyFont="1" applyFill="1" applyAlignment="1">
      <alignment horizontal="center" vertical="center" wrapText="1"/>
    </xf>
    <xf numFmtId="0" fontId="35" fillId="9" borderId="0" xfId="55" applyFont="1" applyFill="1" applyAlignment="1">
      <alignment horizontal="center" vertical="center" wrapText="1"/>
    </xf>
    <xf numFmtId="0" fontId="42" fillId="9" borderId="7" xfId="55" applyFont="1" applyFill="1" applyBorder="1" applyAlignment="1">
      <alignment horizontal="center" wrapText="1"/>
    </xf>
    <xf numFmtId="0" fontId="42" fillId="9" borderId="0" xfId="46" applyFont="1" applyFill="1" applyAlignment="1">
      <alignment horizontal="center" vertical="center" wrapText="1"/>
    </xf>
    <xf numFmtId="49" fontId="42" fillId="0" borderId="0" xfId="54" applyFont="1">
      <alignment vertical="top"/>
    </xf>
    <xf numFmtId="0" fontId="35" fillId="11" borderId="9" xfId="47" applyFont="1" applyFill="1" applyBorder="1" applyAlignment="1" applyProtection="1">
      <alignment horizontal="center" vertical="center"/>
      <protection locked="0"/>
    </xf>
    <xf numFmtId="0" fontId="42" fillId="9" borderId="8" xfId="48" applyFont="1" applyFill="1" applyBorder="1" applyAlignment="1">
      <alignment horizontal="left" vertical="center" wrapText="1"/>
    </xf>
    <xf numFmtId="0" fontId="42" fillId="0" borderId="0" xfId="48" applyFont="1" applyAlignment="1">
      <alignment horizontal="center" vertical="center" wrapText="1"/>
    </xf>
    <xf numFmtId="0" fontId="42" fillId="9" borderId="8" xfId="48" applyFont="1" applyFill="1" applyBorder="1" applyAlignment="1">
      <alignment horizontal="center" vertical="center" wrapText="1"/>
    </xf>
    <xf numFmtId="49" fontId="42" fillId="9" borderId="0" xfId="55" applyNumberFormat="1" applyFont="1" applyFill="1" applyAlignment="1">
      <alignment horizontal="center" vertical="center" wrapText="1"/>
    </xf>
    <xf numFmtId="14" fontId="42" fillId="9" borderId="7" xfId="55" applyNumberFormat="1" applyFont="1" applyFill="1" applyBorder="1" applyAlignment="1">
      <alignment horizontal="center" vertical="center" wrapText="1"/>
    </xf>
    <xf numFmtId="14" fontId="42" fillId="9" borderId="0" xfId="55" applyNumberFormat="1" applyFont="1" applyFill="1" applyAlignment="1">
      <alignment horizontal="center" vertical="center" wrapText="1"/>
    </xf>
    <xf numFmtId="49" fontId="42" fillId="0" borderId="0" xfId="54" applyFont="1" applyAlignment="1">
      <alignment horizontal="center" vertical="center"/>
    </xf>
    <xf numFmtId="49" fontId="35" fillId="7" borderId="9" xfId="47" applyNumberFormat="1" applyFont="1" applyFill="1" applyBorder="1" applyAlignment="1">
      <alignment horizontal="center" vertical="center" wrapText="1"/>
    </xf>
    <xf numFmtId="14" fontId="42" fillId="9" borderId="8" xfId="55" applyNumberFormat="1" applyFont="1" applyFill="1" applyBorder="1" applyAlignment="1">
      <alignment horizontal="center" vertical="center" wrapText="1"/>
    </xf>
    <xf numFmtId="0" fontId="42" fillId="9" borderId="8" xfId="46" applyFont="1" applyFill="1" applyBorder="1" applyAlignment="1">
      <alignment horizontal="center" vertical="center" wrapText="1"/>
    </xf>
    <xf numFmtId="49" fontId="42" fillId="9" borderId="7" xfId="55" applyNumberFormat="1" applyFont="1" applyFill="1" applyBorder="1" applyAlignment="1">
      <alignment horizontal="center" vertical="center" wrapText="1"/>
    </xf>
    <xf numFmtId="0" fontId="35" fillId="9" borderId="0" xfId="47" applyFont="1" applyFill="1" applyAlignment="1">
      <alignment horizontal="center" vertical="center" wrapText="1"/>
    </xf>
    <xf numFmtId="49" fontId="35" fillId="9" borderId="0" xfId="47" applyNumberFormat="1" applyFont="1" applyFill="1" applyAlignment="1">
      <alignment horizontal="right" vertical="center" wrapText="1" indent="1"/>
    </xf>
    <xf numFmtId="49" fontId="42" fillId="0" borderId="0" xfId="55" applyNumberFormat="1" applyFont="1" applyAlignment="1">
      <alignment horizontal="left" vertical="center"/>
    </xf>
    <xf numFmtId="49" fontId="42" fillId="0" borderId="0" xfId="55" applyNumberFormat="1" applyFont="1" applyAlignment="1">
      <alignment horizontal="center" vertical="center" wrapText="1"/>
    </xf>
    <xf numFmtId="0" fontId="42" fillId="9" borderId="0" xfId="48" applyFont="1" applyFill="1" applyAlignment="1">
      <alignment horizontal="center" vertical="center" wrapText="1"/>
    </xf>
    <xf numFmtId="49" fontId="35" fillId="0" borderId="0" xfId="42" applyFont="1" applyFill="1" applyBorder="1" applyAlignment="1">
      <alignment vertical="top" wrapText="1"/>
    </xf>
    <xf numFmtId="0" fontId="42" fillId="0" borderId="0" xfId="42" applyNumberFormat="1" applyFont="1" applyFill="1" applyBorder="1" applyAlignment="1">
      <alignment horizontal="left" vertical="top" wrapText="1"/>
    </xf>
    <xf numFmtId="49" fontId="35" fillId="0" borderId="8" xfId="42" applyFont="1" applyFill="1" applyBorder="1" applyAlignment="1">
      <alignment vertical="top" wrapText="1"/>
    </xf>
    <xf numFmtId="49" fontId="42" fillId="0" borderId="9" xfId="42" applyFont="1" applyFill="1" applyBorder="1" applyAlignment="1">
      <alignment wrapText="1"/>
    </xf>
    <xf numFmtId="49" fontId="42" fillId="0" borderId="7" xfId="42" applyFont="1" applyFill="1" applyBorder="1" applyAlignment="1">
      <alignment wrapText="1"/>
    </xf>
    <xf numFmtId="49" fontId="42" fillId="9" borderId="9" xfId="42" applyFont="1" applyFill="1" applyBorder="1" applyAlignment="1">
      <alignment wrapText="1"/>
    </xf>
    <xf numFmtId="49" fontId="42" fillId="9" borderId="7" xfId="42" applyFont="1" applyFill="1" applyBorder="1" applyAlignment="1">
      <alignment wrapText="1"/>
    </xf>
    <xf numFmtId="49" fontId="47" fillId="9" borderId="7" xfId="42" applyFont="1" applyFill="1" applyBorder="1" applyAlignment="1">
      <alignment vertical="center" wrapText="1"/>
    </xf>
    <xf numFmtId="49" fontId="40" fillId="0" borderId="8" xfId="42" applyFont="1" applyFill="1" applyBorder="1" applyAlignment="1">
      <alignment wrapText="1"/>
    </xf>
    <xf numFmtId="49" fontId="43" fillId="0" borderId="0" xfId="42" applyFont="1" applyFill="1" applyBorder="1" applyAlignment="1">
      <alignment horizontal="left" vertical="center" wrapText="1"/>
    </xf>
    <xf numFmtId="49" fontId="42" fillId="9" borderId="8" xfId="42" applyFont="1" applyFill="1" applyBorder="1" applyAlignment="1">
      <alignment wrapText="1"/>
    </xf>
    <xf numFmtId="49" fontId="47" fillId="9" borderId="0" xfId="42" applyFont="1" applyFill="1" applyBorder="1" applyAlignment="1">
      <alignment vertical="center" wrapText="1"/>
    </xf>
    <xf numFmtId="49" fontId="47" fillId="9" borderId="0" xfId="42" applyFont="1" applyFill="1" applyBorder="1" applyAlignment="1">
      <alignment horizontal="center" vertical="center" wrapText="1"/>
    </xf>
    <xf numFmtId="49" fontId="43" fillId="9" borderId="8" xfId="42" applyFont="1" applyFill="1" applyBorder="1" applyAlignment="1">
      <alignment horizontal="left" vertical="center" wrapText="1"/>
    </xf>
    <xf numFmtId="49" fontId="43" fillId="9" borderId="4" xfId="42" applyFont="1" applyFill="1" applyBorder="1" applyAlignment="1">
      <alignment horizontal="left" vertical="center" wrapText="1"/>
    </xf>
    <xf numFmtId="49" fontId="35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5" fillId="0" borderId="9" xfId="41" applyNumberFormat="1" applyFont="1" applyFill="1" applyBorder="1" applyAlignment="1">
      <alignment horizontal="center" vertical="center" wrapText="1"/>
    </xf>
    <xf numFmtId="49" fontId="40" fillId="0" borderId="11" xfId="42" applyFont="1" applyFill="1" applyBorder="1" applyAlignment="1">
      <alignment wrapText="1"/>
    </xf>
    <xf numFmtId="49" fontId="43" fillId="0" borderId="4" xfId="42" applyFont="1" applyFill="1" applyBorder="1" applyAlignment="1">
      <alignment horizontal="left" vertical="center" wrapText="1"/>
    </xf>
    <xf numFmtId="49" fontId="43" fillId="9" borderId="11" xfId="42" applyFont="1" applyFill="1" applyBorder="1" applyAlignment="1">
      <alignment horizontal="left" vertical="center" wrapText="1"/>
    </xf>
    <xf numFmtId="49" fontId="47" fillId="9" borderId="4" xfId="42" applyFont="1" applyFill="1" applyBorder="1" applyAlignment="1">
      <alignment vertical="center" wrapText="1"/>
    </xf>
    <xf numFmtId="49" fontId="35" fillId="12" borderId="9" xfId="41" applyNumberFormat="1" applyFont="1" applyFill="1" applyBorder="1" applyAlignment="1">
      <alignment horizontal="center" vertical="center" wrapText="1"/>
    </xf>
    <xf numFmtId="49" fontId="35" fillId="7" borderId="9" xfId="41" applyNumberFormat="1" applyFont="1" applyFill="1" applyBorder="1" applyAlignment="1">
      <alignment horizontal="center" vertical="center" wrapText="1"/>
    </xf>
    <xf numFmtId="0" fontId="35" fillId="0" borderId="0" xfId="37" applyNumberFormat="1" applyFont="1">
      <alignment vertical="top"/>
    </xf>
    <xf numFmtId="0" fontId="46" fillId="0" borderId="0" xfId="0" applyFont="1">
      <alignment horizontal="left" vertical="center"/>
    </xf>
    <xf numFmtId="0" fontId="21" fillId="0" borderId="0" xfId="51" applyFont="1"/>
    <xf numFmtId="0" fontId="21" fillId="0" borderId="0" xfId="51" applyFont="1" applyAlignment="1">
      <alignment horizontal="center" vertical="center"/>
    </xf>
    <xf numFmtId="0" fontId="21" fillId="0" borderId="12" xfId="51" applyFont="1" applyBorder="1"/>
    <xf numFmtId="0" fontId="21" fillId="0" borderId="0" xfId="51" applyFont="1" applyAlignment="1">
      <alignment horizontal="left" vertical="center"/>
    </xf>
    <xf numFmtId="0" fontId="21" fillId="0" borderId="0" xfId="51" applyFont="1" applyAlignment="1">
      <alignment vertical="center"/>
    </xf>
    <xf numFmtId="0" fontId="42" fillId="0" borderId="0" xfId="23" applyFont="1" applyFill="1" applyBorder="1" applyAlignment="1">
      <alignment horizontal="left" vertical="top" wrapText="1"/>
    </xf>
    <xf numFmtId="49" fontId="42" fillId="0" borderId="0" xfId="16" applyNumberFormat="1" applyFont="1" applyBorder="1" applyAlignment="1" applyProtection="1">
      <alignment vertical="center" wrapText="1"/>
    </xf>
    <xf numFmtId="0" fontId="42" fillId="0" borderId="0" xfId="23" applyFont="1" applyFill="1" applyBorder="1" applyAlignment="1">
      <alignment vertical="top" wrapText="1"/>
    </xf>
    <xf numFmtId="49" fontId="39" fillId="0" borderId="0" xfId="33" applyNumberFormat="1" applyFont="1" applyFill="1" applyBorder="1" applyAlignment="1" applyProtection="1">
      <alignment vertical="top" wrapText="1"/>
    </xf>
    <xf numFmtId="0" fontId="42" fillId="9" borderId="0" xfId="42" applyNumberFormat="1" applyFont="1" applyFill="1" applyBorder="1" applyAlignment="1">
      <alignment vertical="center" wrapText="1"/>
    </xf>
    <xf numFmtId="49" fontId="3" fillId="0" borderId="0" xfId="43">
      <alignment vertical="top"/>
    </xf>
    <xf numFmtId="49" fontId="3" fillId="0" borderId="0" xfId="45">
      <alignment vertical="top"/>
    </xf>
    <xf numFmtId="0" fontId="0" fillId="13" borderId="9" xfId="48" applyFont="1" applyFill="1" applyBorder="1" applyAlignment="1">
      <alignment horizontal="center" vertical="center" wrapText="1"/>
    </xf>
    <xf numFmtId="0" fontId="31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49" fillId="0" borderId="0" xfId="46" applyFont="1" applyAlignment="1">
      <alignment vertical="center"/>
    </xf>
    <xf numFmtId="0" fontId="21" fillId="0" borderId="0" xfId="46" applyFont="1" applyAlignment="1">
      <alignment vertical="center" wrapText="1"/>
    </xf>
    <xf numFmtId="49" fontId="50" fillId="0" borderId="13" xfId="0" applyNumberFormat="1" applyFont="1" applyBorder="1" applyAlignment="1">
      <alignment horizontal="left"/>
    </xf>
    <xf numFmtId="0" fontId="21" fillId="0" borderId="13" xfId="46" applyFont="1" applyBorder="1" applyAlignment="1">
      <alignment vertical="center" wrapText="1"/>
    </xf>
    <xf numFmtId="0" fontId="21" fillId="0" borderId="0" xfId="46" applyFont="1" applyAlignment="1">
      <alignment horizontal="center" vertical="center" wrapText="1"/>
    </xf>
    <xf numFmtId="49" fontId="50" fillId="0" borderId="14" xfId="0" applyNumberFormat="1" applyFont="1" applyBorder="1">
      <alignment horizontal="left" vertical="center"/>
    </xf>
    <xf numFmtId="0" fontId="21" fillId="0" borderId="14" xfId="46" applyFont="1" applyBorder="1" applyAlignment="1">
      <alignment vertical="center" wrapText="1"/>
    </xf>
    <xf numFmtId="0" fontId="53" fillId="0" borderId="0" xfId="46" applyFont="1" applyAlignment="1">
      <alignment vertical="center" wrapText="1"/>
    </xf>
    <xf numFmtId="49" fontId="35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40">
      <alignment horizontal="left" vertical="center"/>
    </xf>
    <xf numFmtId="0" fontId="31" fillId="9" borderId="0" xfId="55" applyFont="1" applyFill="1" applyAlignment="1">
      <alignment horizontal="center" vertical="center" wrapText="1"/>
    </xf>
    <xf numFmtId="0" fontId="21" fillId="9" borderId="0" xfId="55" applyFont="1" applyFill="1" applyAlignment="1">
      <alignment horizontal="center" vertical="center" wrapText="1"/>
    </xf>
    <xf numFmtId="49" fontId="21" fillId="9" borderId="7" xfId="55" applyNumberFormat="1" applyFont="1" applyFill="1" applyBorder="1" applyAlignment="1">
      <alignment horizontal="center" vertical="center" wrapText="1"/>
    </xf>
    <xf numFmtId="0" fontId="21" fillId="9" borderId="0" xfId="46" applyFont="1" applyFill="1" applyAlignment="1">
      <alignment horizontal="center" vertical="center" wrapText="1"/>
    </xf>
    <xf numFmtId="0" fontId="0" fillId="9" borderId="0" xfId="47" applyFont="1" applyFill="1" applyAlignment="1">
      <alignment horizontal="right" vertical="center" wrapText="1" indent="1"/>
    </xf>
    <xf numFmtId="0" fontId="29" fillId="11" borderId="9" xfId="47" applyFont="1" applyFill="1" applyBorder="1" applyAlignment="1" applyProtection="1">
      <alignment horizontal="center" vertical="center"/>
      <protection locked="0"/>
    </xf>
    <xf numFmtId="0" fontId="21" fillId="9" borderId="8" xfId="46" applyFont="1" applyFill="1" applyBorder="1" applyAlignment="1">
      <alignment horizontal="center" vertical="center" wrapText="1"/>
    </xf>
    <xf numFmtId="0" fontId="3" fillId="9" borderId="0" xfId="47" applyFill="1" applyAlignment="1">
      <alignment horizontal="right" vertical="center" wrapText="1" indent="1"/>
    </xf>
    <xf numFmtId="49" fontId="3" fillId="9" borderId="5" xfId="47" applyNumberFormat="1" applyFill="1" applyBorder="1" applyAlignment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55" applyNumberFormat="1" applyFont="1" applyAlignment="1">
      <alignment horizontal="left" vertical="center"/>
    </xf>
    <xf numFmtId="49" fontId="21" fillId="9" borderId="0" xfId="55" applyNumberFormat="1" applyFont="1" applyFill="1" applyAlignment="1">
      <alignment horizontal="center" vertical="center" wrapText="1"/>
    </xf>
    <xf numFmtId="49" fontId="0" fillId="9" borderId="0" xfId="47" applyNumberFormat="1" applyFont="1" applyFill="1" applyAlignment="1">
      <alignment horizontal="right" vertical="center" wrapText="1" indent="1"/>
    </xf>
    <xf numFmtId="49" fontId="0" fillId="7" borderId="5" xfId="47" applyNumberFormat="1" applyFont="1" applyFill="1" applyBorder="1" applyAlignment="1">
      <alignment horizontal="center" vertical="center" wrapText="1"/>
    </xf>
    <xf numFmtId="0" fontId="29" fillId="9" borderId="0" xfId="47" applyFont="1" applyFill="1" applyAlignment="1">
      <alignment horizontal="right" vertical="center" wrapText="1" indent="1"/>
    </xf>
    <xf numFmtId="0" fontId="30" fillId="0" borderId="0" xfId="56" applyFont="1" applyAlignment="1">
      <alignment horizontal="left" vertical="center"/>
    </xf>
    <xf numFmtId="0" fontId="29" fillId="9" borderId="0" xfId="42" applyNumberFormat="1" applyFont="1" applyFill="1" applyBorder="1" applyAlignment="1">
      <alignment vertical="center" wrapText="1"/>
    </xf>
    <xf numFmtId="49" fontId="35" fillId="7" borderId="5" xfId="47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49" fontId="35" fillId="0" borderId="9" xfId="37" applyFont="1" applyBorder="1" applyAlignment="1">
      <alignment horizontal="left" vertical="center" wrapText="1" indent="1"/>
    </xf>
    <xf numFmtId="49" fontId="29" fillId="0" borderId="9" xfId="37" applyFont="1" applyBorder="1" applyAlignment="1">
      <alignment horizontal="left" vertical="center" wrapText="1" indent="1"/>
    </xf>
    <xf numFmtId="49" fontId="29" fillId="0" borderId="9" xfId="37" applyFont="1" applyBorder="1" applyAlignment="1">
      <alignment horizontal="center" vertical="center" wrapText="1"/>
    </xf>
    <xf numFmtId="49" fontId="29" fillId="0" borderId="9" xfId="37" applyFont="1" applyBorder="1" applyAlignment="1">
      <alignment horizontal="left" vertical="center" wrapText="1" indent="2"/>
    </xf>
    <xf numFmtId="168" fontId="35" fillId="0" borderId="9" xfId="37" applyNumberFormat="1" applyFont="1" applyBorder="1" applyAlignment="1">
      <alignment horizontal="right" vertical="center"/>
    </xf>
    <xf numFmtId="49" fontId="29" fillId="0" borderId="9" xfId="37" applyFont="1" applyBorder="1" applyAlignment="1">
      <alignment horizontal="left" vertical="center" wrapText="1" indent="3"/>
    </xf>
    <xf numFmtId="49" fontId="29" fillId="0" borderId="9" xfId="37" applyFont="1" applyBorder="1" applyAlignment="1">
      <alignment horizontal="left" vertical="center" wrapText="1" indent="4"/>
    </xf>
    <xf numFmtId="0" fontId="27" fillId="45" borderId="25" xfId="0" applyFont="1" applyFill="1" applyBorder="1" applyAlignment="1">
      <alignment horizontal="center" vertical="top"/>
    </xf>
    <xf numFmtId="0" fontId="27" fillId="45" borderId="26" xfId="0" applyFont="1" applyFill="1" applyBorder="1" applyAlignment="1">
      <alignment horizontal="center" vertical="top"/>
    </xf>
    <xf numFmtId="168" fontId="35" fillId="0" borderId="7" xfId="37" applyNumberFormat="1" applyFont="1" applyBorder="1" applyAlignment="1">
      <alignment horizontal="right" vertical="center"/>
    </xf>
    <xf numFmtId="0" fontId="27" fillId="45" borderId="10" xfId="0" applyFont="1" applyFill="1" applyBorder="1" applyAlignment="1">
      <alignment horizontal="center" vertical="top"/>
    </xf>
    <xf numFmtId="0" fontId="27" fillId="45" borderId="26" xfId="0" applyFont="1" applyFill="1" applyBorder="1" applyAlignment="1">
      <alignment horizontal="left" vertical="center" indent="1"/>
    </xf>
    <xf numFmtId="0" fontId="2" fillId="8" borderId="0" xfId="38" applyFont="1" applyFill="1"/>
    <xf numFmtId="0" fontId="35" fillId="0" borderId="0" xfId="51" applyFont="1" applyAlignment="1">
      <alignment horizontal="left" vertical="center" indent="1"/>
    </xf>
    <xf numFmtId="0" fontId="3" fillId="0" borderId="0" xfId="44" applyFont="1" applyAlignment="1">
      <alignment horizontal="left" indent="1"/>
    </xf>
    <xf numFmtId="0" fontId="29" fillId="0" borderId="10" xfId="37" applyNumberFormat="1" applyFont="1" applyBorder="1" applyAlignment="1">
      <alignment horizontal="center" vertical="center" wrapText="1"/>
    </xf>
    <xf numFmtId="0" fontId="29" fillId="11" borderId="5" xfId="47" applyFont="1" applyFill="1" applyBorder="1" applyAlignment="1" applyProtection="1">
      <alignment horizontal="center" vertical="center"/>
      <protection locked="0"/>
    </xf>
    <xf numFmtId="0" fontId="70" fillId="0" borderId="0" xfId="103"/>
    <xf numFmtId="49" fontId="70" fillId="0" borderId="0" xfId="103" applyNumberFormat="1"/>
    <xf numFmtId="0" fontId="0" fillId="13" borderId="5" xfId="48" applyFont="1" applyFill="1" applyBorder="1" applyAlignment="1">
      <alignment horizontal="left" vertical="center" wrapText="1" indent="2"/>
    </xf>
    <xf numFmtId="49" fontId="71" fillId="0" borderId="7" xfId="37" applyFont="1" applyBorder="1" applyAlignment="1">
      <alignment horizontal="center" vertical="center" wrapText="1"/>
    </xf>
    <xf numFmtId="49" fontId="53" fillId="0" borderId="0" xfId="51" applyNumberFormat="1" applyFont="1" applyAlignment="1">
      <alignment vertical="center"/>
    </xf>
    <xf numFmtId="49" fontId="71" fillId="0" borderId="0" xfId="37" applyFont="1" applyAlignment="1">
      <alignment vertical="center"/>
    </xf>
    <xf numFmtId="49" fontId="53" fillId="0" borderId="0" xfId="46" applyNumberFormat="1" applyFont="1" applyAlignment="1">
      <alignment vertical="center" wrapText="1"/>
    </xf>
    <xf numFmtId="0" fontId="0" fillId="13" borderId="5" xfId="48" applyFont="1" applyFill="1" applyBorder="1" applyAlignment="1">
      <alignment horizontal="center" vertical="center" wrapText="1"/>
    </xf>
    <xf numFmtId="49" fontId="35" fillId="46" borderId="9" xfId="37" applyFont="1" applyFill="1" applyBorder="1" applyAlignment="1">
      <alignment vertical="center" wrapText="1"/>
    </xf>
    <xf numFmtId="49" fontId="29" fillId="46" borderId="9" xfId="37" applyFont="1" applyFill="1" applyBorder="1" applyAlignment="1">
      <alignment vertical="center" wrapText="1"/>
    </xf>
    <xf numFmtId="49" fontId="29" fillId="46" borderId="9" xfId="37" applyFont="1" applyFill="1" applyBorder="1" applyAlignment="1">
      <alignment horizontal="left" vertical="center" wrapText="1"/>
    </xf>
    <xf numFmtId="170" fontId="35" fillId="7" borderId="9" xfId="37" applyNumberFormat="1" applyFont="1" applyFill="1" applyBorder="1" applyAlignment="1">
      <alignment horizontal="right" vertical="center"/>
    </xf>
    <xf numFmtId="170" fontId="35" fillId="2" borderId="9" xfId="37" applyNumberFormat="1" applyFont="1" applyFill="1" applyBorder="1" applyAlignment="1" applyProtection="1">
      <alignment horizontal="right" vertical="center"/>
      <protection locked="0"/>
    </xf>
    <xf numFmtId="170" fontId="35" fillId="0" borderId="9" xfId="37" applyNumberFormat="1" applyFont="1" applyBorder="1" applyAlignment="1">
      <alignment horizontal="right" vertical="center"/>
    </xf>
    <xf numFmtId="170" fontId="35" fillId="2" borderId="9" xfId="51" applyNumberFormat="1" applyFont="1" applyFill="1" applyBorder="1" applyAlignment="1" applyProtection="1">
      <alignment horizontal="right" vertical="center"/>
      <protection locked="0"/>
    </xf>
    <xf numFmtId="170" fontId="35" fillId="2" borderId="9" xfId="52" applyNumberFormat="1" applyFont="1" applyFill="1" applyBorder="1" applyAlignment="1" applyProtection="1">
      <alignment horizontal="right" vertical="center"/>
      <protection locked="0"/>
    </xf>
    <xf numFmtId="170" fontId="35" fillId="2" borderId="9" xfId="51" applyNumberFormat="1" applyFont="1" applyFill="1" applyBorder="1" applyAlignment="1" applyProtection="1">
      <alignment horizontal="right" vertical="center" wrapText="1"/>
      <protection locked="0"/>
    </xf>
    <xf numFmtId="170" fontId="35" fillId="7" borderId="10" xfId="37" applyNumberFormat="1" applyFont="1" applyFill="1" applyBorder="1" applyAlignment="1">
      <alignment horizontal="right" vertical="center"/>
    </xf>
    <xf numFmtId="170" fontId="35" fillId="2" borderId="10" xfId="37" applyNumberFormat="1" applyFont="1" applyFill="1" applyBorder="1" applyAlignment="1" applyProtection="1">
      <alignment horizontal="right" vertical="center"/>
      <protection locked="0"/>
    </xf>
    <xf numFmtId="170" fontId="35" fillId="2" borderId="5" xfId="37" applyNumberFormat="1" applyFont="1" applyFill="1" applyBorder="1" applyAlignment="1" applyProtection="1">
      <alignment horizontal="right" vertical="center"/>
      <protection locked="0"/>
    </xf>
    <xf numFmtId="170" fontId="35" fillId="7" borderId="9" xfId="52" applyNumberFormat="1" applyFont="1" applyFill="1" applyBorder="1" applyAlignment="1">
      <alignment horizontal="right" vertical="center"/>
    </xf>
    <xf numFmtId="0" fontId="35" fillId="0" borderId="10" xfId="53" applyFont="1" applyBorder="1" applyAlignment="1">
      <alignment horizontal="center" vertical="center" wrapText="1"/>
    </xf>
    <xf numFmtId="0" fontId="35" fillId="0" borderId="5" xfId="53" applyFont="1" applyBorder="1" applyAlignment="1">
      <alignment horizontal="center" vertical="center" wrapText="1"/>
    </xf>
    <xf numFmtId="170" fontId="35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5" fillId="0" borderId="0" xfId="37" applyFont="1" applyBorder="1" applyAlignment="1">
      <alignment horizontal="right" vertical="center"/>
    </xf>
    <xf numFmtId="0" fontId="27" fillId="45" borderId="25" xfId="0" applyFont="1" applyFill="1" applyBorder="1" applyAlignment="1">
      <alignment horizontal="left" vertical="center" indent="1"/>
    </xf>
    <xf numFmtId="49" fontId="29" fillId="0" borderId="5" xfId="37" applyFont="1" applyBorder="1" applyAlignment="1">
      <alignment vertical="center"/>
    </xf>
    <xf numFmtId="49" fontId="29" fillId="0" borderId="5" xfId="51" applyNumberFormat="1" applyFont="1" applyBorder="1" applyAlignment="1">
      <alignment vertical="center"/>
    </xf>
    <xf numFmtId="49" fontId="27" fillId="45" borderId="10" xfId="0" applyNumberFormat="1" applyFont="1" applyFill="1" applyBorder="1" applyAlignment="1">
      <alignment horizontal="center" vertical="top"/>
    </xf>
    <xf numFmtId="170" fontId="35" fillId="7" borderId="9" xfId="51" applyNumberFormat="1" applyFont="1" applyFill="1" applyBorder="1" applyAlignment="1">
      <alignment horizontal="right" vertical="center"/>
    </xf>
    <xf numFmtId="170" fontId="35" fillId="7" borderId="9" xfId="51" applyNumberFormat="1" applyFont="1" applyFill="1" applyBorder="1" applyAlignment="1">
      <alignment horizontal="right" vertical="center" wrapText="1"/>
    </xf>
    <xf numFmtId="49" fontId="35" fillId="0" borderId="7" xfId="37" applyFont="1" applyBorder="1" applyAlignment="1">
      <alignment horizontal="left" vertical="center" wrapText="1" indent="1"/>
    </xf>
    <xf numFmtId="49" fontId="71" fillId="0" borderId="10" xfId="37" applyFont="1" applyBorder="1" applyAlignment="1">
      <alignment vertical="center"/>
    </xf>
    <xf numFmtId="0" fontId="35" fillId="9" borderId="10" xfId="44" applyFont="1" applyFill="1" applyBorder="1" applyAlignment="1">
      <alignment horizontal="left" vertical="center"/>
    </xf>
    <xf numFmtId="49" fontId="71" fillId="0" borderId="0" xfId="37" applyFont="1" applyBorder="1" applyAlignment="1">
      <alignment horizontal="center" vertical="center" wrapText="1"/>
    </xf>
    <xf numFmtId="49" fontId="71" fillId="0" borderId="0" xfId="37" applyFont="1" applyBorder="1" applyAlignment="1">
      <alignment vertical="center"/>
    </xf>
    <xf numFmtId="0" fontId="71" fillId="0" borderId="0" xfId="51" applyFont="1" applyAlignment="1">
      <alignment vertical="center"/>
    </xf>
    <xf numFmtId="0" fontId="35" fillId="0" borderId="4" xfId="56" applyFont="1" applyBorder="1" applyAlignment="1">
      <alignment horizontal="left" vertical="center"/>
    </xf>
    <xf numFmtId="49" fontId="35" fillId="0" borderId="9" xfId="37" applyFont="1" applyBorder="1" applyAlignment="1">
      <alignment horizontal="left" vertical="center" wrapText="1" indent="2"/>
    </xf>
    <xf numFmtId="22" fontId="35" fillId="0" borderId="0" xfId="0" applyNumberFormat="1" applyFont="1" applyAlignment="1">
      <alignment horizontal="right" vertical="center" wrapText="1" indent="1"/>
    </xf>
    <xf numFmtId="49" fontId="29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72" fillId="9" borderId="0" xfId="44" applyFont="1" applyFill="1" applyAlignment="1">
      <alignment horizontal="center" vertical="center" wrapText="1"/>
    </xf>
    <xf numFmtId="168" fontId="29" fillId="2" borderId="9" xfId="37" applyNumberFormat="1" applyFont="1" applyFill="1" applyBorder="1" applyAlignment="1" applyProtection="1">
      <alignment horizontal="right" vertical="center"/>
      <protection locked="0"/>
    </xf>
    <xf numFmtId="170" fontId="29" fillId="2" borderId="9" xfId="37" applyNumberFormat="1" applyFont="1" applyFill="1" applyBorder="1" applyAlignment="1" applyProtection="1">
      <alignment horizontal="right" vertical="center"/>
      <protection locked="0"/>
    </xf>
    <xf numFmtId="170" fontId="29" fillId="2" borderId="10" xfId="37" applyNumberFormat="1" applyFont="1" applyFill="1" applyBorder="1" applyAlignment="1" applyProtection="1">
      <alignment horizontal="right" vertical="center"/>
      <protection locked="0"/>
    </xf>
    <xf numFmtId="170" fontId="29" fillId="2" borderId="9" xfId="51" applyNumberFormat="1" applyFont="1" applyFill="1" applyBorder="1" applyAlignment="1" applyProtection="1">
      <alignment horizontal="right" vertical="center"/>
      <protection locked="0"/>
    </xf>
    <xf numFmtId="0" fontId="35" fillId="7" borderId="5" xfId="47" applyFont="1" applyFill="1" applyBorder="1" applyAlignment="1">
      <alignment horizontal="center" vertical="center"/>
    </xf>
    <xf numFmtId="0" fontId="35" fillId="11" borderId="5" xfId="47" applyFont="1" applyFill="1" applyBorder="1" applyAlignment="1" applyProtection="1">
      <alignment horizontal="center" vertical="center" wrapText="1"/>
      <protection locked="0"/>
    </xf>
    <xf numFmtId="0" fontId="35" fillId="10" borderId="28" xfId="44" applyFont="1" applyFill="1" applyBorder="1" applyAlignment="1">
      <alignment horizontal="center" vertical="center"/>
    </xf>
    <xf numFmtId="49" fontId="51" fillId="0" borderId="0" xfId="34" applyNumberFormat="1" applyBorder="1" applyProtection="1">
      <alignment vertical="top"/>
    </xf>
    <xf numFmtId="0" fontId="29" fillId="0" borderId="0" xfId="56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indent="1"/>
    </xf>
    <xf numFmtId="0" fontId="48" fillId="0" borderId="0" xfId="0" applyFont="1" applyAlignment="1">
      <alignment horizontal="left" vertical="center" wrapText="1"/>
    </xf>
    <xf numFmtId="0" fontId="35" fillId="0" borderId="0" xfId="37" applyNumberFormat="1" applyFont="1" applyAlignment="1">
      <alignment horizontal="justify" vertical="center"/>
    </xf>
    <xf numFmtId="0" fontId="51" fillId="9" borderId="0" xfId="34" applyNumberFormat="1" applyFill="1" applyBorder="1" applyAlignment="1" applyProtection="1">
      <alignment horizontal="left" vertical="center" wrapText="1"/>
    </xf>
    <xf numFmtId="0" fontId="0" fillId="0" borderId="0" xfId="0" applyAlignment="1">
      <alignment horizontal="right" vertical="top" indent="1"/>
    </xf>
    <xf numFmtId="0" fontId="51" fillId="0" borderId="0" xfId="34" applyAlignment="1" applyProtection="1">
      <alignment horizontal="left" vertical="center"/>
    </xf>
    <xf numFmtId="0" fontId="43" fillId="0" borderId="0" xfId="42" applyNumberFormat="1" applyFont="1" applyFill="1" applyAlignment="1">
      <alignment horizontal="left" vertical="center" wrapText="1"/>
    </xf>
    <xf numFmtId="0" fontId="42" fillId="0" borderId="0" xfId="42" applyNumberFormat="1" applyFont="1" applyFill="1" applyAlignment="1">
      <alignment horizontal="left" vertical="center"/>
    </xf>
    <xf numFmtId="49" fontId="42" fillId="14" borderId="9" xfId="29" applyFont="1" applyFill="1" applyBorder="1" applyAlignment="1">
      <alignment horizontal="center" vertical="center" wrapText="1"/>
    </xf>
    <xf numFmtId="49" fontId="42" fillId="14" borderId="7" xfId="29" applyFont="1" applyFill="1" applyBorder="1" applyAlignment="1">
      <alignment horizontal="center" vertical="center" wrapText="1"/>
    </xf>
    <xf numFmtId="0" fontId="42" fillId="9" borderId="0" xfId="42" applyNumberFormat="1" applyFont="1" applyFill="1" applyBorder="1" applyAlignment="1">
      <alignment horizontal="justify" vertical="top" wrapText="1"/>
    </xf>
    <xf numFmtId="49" fontId="42" fillId="9" borderId="8" xfId="42" applyFont="1" applyFill="1" applyBorder="1" applyAlignment="1">
      <alignment vertical="center" wrapText="1"/>
    </xf>
    <xf numFmtId="49" fontId="42" fillId="9" borderId="0" xfId="42" applyFont="1" applyFill="1" applyBorder="1" applyAlignment="1">
      <alignment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0" xfId="42" applyFont="1" applyFill="1" applyBorder="1" applyAlignment="1">
      <alignment horizontal="left" vertical="center" wrapText="1"/>
    </xf>
    <xf numFmtId="0" fontId="42" fillId="9" borderId="0" xfId="42" applyNumberFormat="1" applyFont="1" applyFill="1" applyBorder="1" applyAlignment="1">
      <alignment horizontal="justify" vertical="center" wrapText="1"/>
    </xf>
    <xf numFmtId="49" fontId="42" fillId="9" borderId="8" xfId="42" applyFont="1" applyFill="1" applyBorder="1" applyAlignment="1">
      <alignment horizontal="left" vertical="center"/>
    </xf>
    <xf numFmtId="49" fontId="42" fillId="9" borderId="0" xfId="42" applyFont="1" applyFill="1" applyBorder="1" applyAlignment="1">
      <alignment horizontal="left" vertical="center"/>
    </xf>
    <xf numFmtId="49" fontId="42" fillId="9" borderId="0" xfId="42" applyFont="1" applyFill="1" applyBorder="1" applyAlignment="1">
      <alignment horizontal="left" wrapText="1"/>
    </xf>
    <xf numFmtId="0" fontId="42" fillId="0" borderId="0" xfId="23" applyFont="1" applyFill="1" applyBorder="1" applyAlignment="1">
      <alignment horizontal="left" vertical="top" wrapText="1"/>
    </xf>
    <xf numFmtId="0" fontId="21" fillId="0" borderId="0" xfId="0" applyFont="1" applyAlignment="1">
      <alignment horizontal="right" vertical="center" wrapText="1" indent="1"/>
    </xf>
    <xf numFmtId="49" fontId="9" fillId="0" borderId="0" xfId="31" applyNumberFormat="1" applyFill="1" applyBorder="1" applyAlignment="1" applyProtection="1">
      <alignment horizontal="left" vertical="center" wrapText="1" indent="1"/>
    </xf>
    <xf numFmtId="49" fontId="42" fillId="9" borderId="0" xfId="42" applyFont="1" applyFill="1" applyBorder="1" applyAlignment="1">
      <alignment horizontal="justify" vertical="justify" wrapText="1"/>
    </xf>
    <xf numFmtId="0" fontId="0" fillId="0" borderId="0" xfId="0">
      <alignment horizontal="left" vertical="center"/>
    </xf>
    <xf numFmtId="0" fontId="36" fillId="0" borderId="25" xfId="56" applyFont="1" applyBorder="1" applyAlignment="1">
      <alignment horizontal="center" vertical="center" wrapText="1"/>
    </xf>
    <xf numFmtId="0" fontId="21" fillId="0" borderId="0" xfId="51" applyFont="1" applyAlignment="1">
      <alignment horizontal="center" vertical="center"/>
    </xf>
    <xf numFmtId="0" fontId="21" fillId="0" borderId="12" xfId="51" applyFont="1" applyBorder="1" applyAlignment="1">
      <alignment horizontal="center" vertical="center"/>
    </xf>
    <xf numFmtId="0" fontId="21" fillId="0" borderId="15" xfId="51" applyFont="1" applyBorder="1" applyAlignment="1">
      <alignment horizontal="center" vertical="center"/>
    </xf>
    <xf numFmtId="49" fontId="29" fillId="47" borderId="10" xfId="37" applyFont="1" applyFill="1" applyBorder="1" applyAlignment="1">
      <alignment horizontal="center" vertical="center"/>
    </xf>
    <xf numFmtId="49" fontId="29" fillId="47" borderId="25" xfId="37" applyFont="1" applyFill="1" applyBorder="1" applyAlignment="1">
      <alignment horizontal="center" vertical="center"/>
    </xf>
    <xf numFmtId="49" fontId="29" fillId="47" borderId="26" xfId="37" applyFont="1" applyFill="1" applyBorder="1" applyAlignment="1">
      <alignment horizontal="center" vertical="center"/>
    </xf>
    <xf numFmtId="0" fontId="36" fillId="0" borderId="7" xfId="56" applyFont="1" applyBorder="1" applyAlignment="1">
      <alignment horizontal="left" vertical="center" wrapText="1"/>
    </xf>
    <xf numFmtId="0" fontId="29" fillId="0" borderId="6" xfId="51" applyFont="1" applyBorder="1" applyAlignment="1">
      <alignment horizontal="center" vertical="center" wrapText="1"/>
    </xf>
    <xf numFmtId="0" fontId="35" fillId="0" borderId="27" xfId="51" applyFont="1" applyBorder="1" applyAlignment="1">
      <alignment horizontal="center" vertical="center" wrapText="1"/>
    </xf>
    <xf numFmtId="0" fontId="35" fillId="0" borderId="9" xfId="53" applyFont="1" applyBorder="1" applyAlignment="1">
      <alignment horizontal="center" vertical="center" wrapText="1"/>
    </xf>
    <xf numFmtId="0" fontId="35" fillId="0" borderId="10" xfId="53" applyFont="1" applyBorder="1" applyAlignment="1">
      <alignment horizontal="center" vertical="center" wrapText="1"/>
    </xf>
    <xf numFmtId="0" fontId="35" fillId="0" borderId="6" xfId="53" applyFont="1" applyBorder="1" applyAlignment="1">
      <alignment horizontal="center" vertical="center" wrapText="1"/>
    </xf>
    <xf numFmtId="0" fontId="36" fillId="0" borderId="7" xfId="56" applyFont="1" applyBorder="1" applyAlignment="1">
      <alignment horizontal="left" vertical="center"/>
    </xf>
  </cellXfs>
  <cellStyles count="106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 xr:uid="{00000000-0005-0000-0000-000039000000}"/>
    <cellStyle name="Гиперссылка 4 6" xfId="33" xr:uid="{00000000-0005-0000-0000-00003A000000}"/>
    <cellStyle name="Гиперссылка 5" xfId="34" xr:uid="{00000000-0005-0000-0000-00003B000000}"/>
    <cellStyle name="Денежный" xfId="99" builtinId="4" hidden="1"/>
    <cellStyle name="Денежный [0]" xfId="100" builtinId="7" hidden="1"/>
    <cellStyle name="Заголовок" xfId="35" xr:uid="{00000000-0005-0000-0000-00003E000000}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 xr:uid="{00000000-0005-0000-0000-000043000000}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 xr:uid="{00000000-0005-0000-0000-000049000000}"/>
    <cellStyle name="Обычный 11" xfId="38" xr:uid="{00000000-0005-0000-0000-00004A000000}"/>
    <cellStyle name="Обычный 11 2" xfId="104" xr:uid="{362202E6-AC72-4D5C-84E1-EE2ED33C94D2}"/>
    <cellStyle name="Обычный 12 3 2" xfId="39" xr:uid="{00000000-0005-0000-0000-00004B000000}"/>
    <cellStyle name="Обычный 12 3 2 2" xfId="105" xr:uid="{6E9E1BB2-35A4-432A-9D53-F3D66398250B}"/>
    <cellStyle name="Обычный 2" xfId="40" xr:uid="{00000000-0005-0000-0000-00004C000000}"/>
    <cellStyle name="Обычный 2 14" xfId="41" xr:uid="{00000000-0005-0000-0000-00004D000000}"/>
    <cellStyle name="Обычный 3" xfId="103" xr:uid="{00000000-0005-0000-0000-00004E000000}"/>
    <cellStyle name="Обычный 3 3 2" xfId="42" xr:uid="{00000000-0005-0000-0000-00004F000000}"/>
    <cellStyle name="Обычный_46EE(v6.1.1)" xfId="43" xr:uid="{00000000-0005-0000-0000-000050000000}"/>
    <cellStyle name="Обычный_MINENERGO.340.PRIL79(v0.1)" xfId="44" xr:uid="{00000000-0005-0000-0000-000051000000}"/>
    <cellStyle name="Обычный_PASSPORT.TEPLO.PROIZV.2016(v1.0)" xfId="45" xr:uid="{00000000-0005-0000-0000-000052000000}"/>
    <cellStyle name="Обычный_PRIL1.ELECTR" xfId="46" xr:uid="{00000000-0005-0000-0000-000053000000}"/>
    <cellStyle name="Обычный_SIMPLE_1_massive2" xfId="47" xr:uid="{00000000-0005-0000-0000-000054000000}"/>
    <cellStyle name="Обычный_ЖКУ_проект3" xfId="48" xr:uid="{00000000-0005-0000-0000-000055000000}"/>
    <cellStyle name="Обычный_Мониторинг инвестиций" xfId="49" xr:uid="{00000000-0005-0000-0000-000056000000}"/>
    <cellStyle name="Обычный_Полезный отпуск электроэнергии и мощности, реализуемой по нерегулируемым ценам" xfId="50" xr:uid="{00000000-0005-0000-0000-000057000000}"/>
    <cellStyle name="Обычный_Полезный отпуск электроэнергии и мощности, реализуемой по регулируемым ценам" xfId="51" xr:uid="{00000000-0005-0000-0000-000058000000}"/>
    <cellStyle name="Обычный_Продажа" xfId="52" xr:uid="{00000000-0005-0000-0000-000059000000}"/>
    <cellStyle name="Обычный_Сведения об отпуске (передаче) электроэнергии потребителям распределительными сетевыми организациями" xfId="53" xr:uid="{00000000-0005-0000-0000-00005A000000}"/>
    <cellStyle name="Обычный_Стандарт(v0.3)" xfId="54" xr:uid="{00000000-0005-0000-0000-00005B000000}"/>
    <cellStyle name="Обычный_форма 1 водопровод для орг_CALC.KV.4.78(v1.0)" xfId="55" xr:uid="{00000000-0005-0000-0000-00005C000000}"/>
    <cellStyle name="Обычный_Шаблон по источникам для Модуля Реестр (2)" xfId="56" xr:uid="{00000000-0005-0000-0000-00005D000000}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>
          <a:extLst>
            <a:ext uri="{FF2B5EF4-FFF2-40B4-BE49-F238E27FC236}">
              <a16:creationId xmlns:a16="http://schemas.microsoft.com/office/drawing/2014/main" id="{00000000-0008-0000-0000-0000FF1A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>
          <a:extLst>
            <a:ext uri="{FF2B5EF4-FFF2-40B4-BE49-F238E27FC236}">
              <a16:creationId xmlns:a16="http://schemas.microsoft.com/office/drawing/2014/main" id="{00000000-0008-0000-0000-000000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>
          <a:extLst>
            <a:ext uri="{FF2B5EF4-FFF2-40B4-BE49-F238E27FC236}">
              <a16:creationId xmlns:a16="http://schemas.microsoft.com/office/drawing/2014/main" id="{00000000-0008-0000-0000-000001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4595" name="InstrImg_1" descr="icon1">
          <a:extLst>
            <a:ext uri="{FF2B5EF4-FFF2-40B4-BE49-F238E27FC236}">
              <a16:creationId xmlns:a16="http://schemas.microsoft.com/office/drawing/2014/main" id="{00000000-0008-0000-0000-000003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4596" name="InstrImg_2" descr="icon2">
          <a:extLst>
            <a:ext uri="{FF2B5EF4-FFF2-40B4-BE49-F238E27FC236}">
              <a16:creationId xmlns:a16="http://schemas.microsoft.com/office/drawing/2014/main" id="{00000000-0008-0000-0000-000004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4597" name="InstrImg_3" descr="icon3">
          <a:extLst>
            <a:ext uri="{FF2B5EF4-FFF2-40B4-BE49-F238E27FC236}">
              <a16:creationId xmlns:a16="http://schemas.microsoft.com/office/drawing/2014/main" id="{00000000-0008-0000-0000-000005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4598" name="InstrImg_4" descr="icon4">
          <a:extLst>
            <a:ext uri="{FF2B5EF4-FFF2-40B4-BE49-F238E27FC236}">
              <a16:creationId xmlns:a16="http://schemas.microsoft.com/office/drawing/2014/main" id="{00000000-0008-0000-0000-000006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4599" name="InstrImg_5" descr="icon5">
          <a:extLst>
            <a:ext uri="{FF2B5EF4-FFF2-40B4-BE49-F238E27FC236}">
              <a16:creationId xmlns:a16="http://schemas.microsoft.com/office/drawing/2014/main" id="{00000000-0008-0000-0000-000007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4600" name="InstrImg_6" descr="icon6">
          <a:extLst>
            <a:ext uri="{FF2B5EF4-FFF2-40B4-BE49-F238E27FC236}">
              <a16:creationId xmlns:a16="http://schemas.microsoft.com/office/drawing/2014/main" id="{00000000-0008-0000-0000-000008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4601" name="InstrImg_7" descr="icon7">
          <a:extLst>
            <a:ext uri="{FF2B5EF4-FFF2-40B4-BE49-F238E27FC236}">
              <a16:creationId xmlns:a16="http://schemas.microsoft.com/office/drawing/2014/main" id="{00000000-0008-0000-0000-000009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>
          <a:extLst>
            <a:ext uri="{FF2B5EF4-FFF2-40B4-BE49-F238E27FC236}">
              <a16:creationId xmlns:a16="http://schemas.microsoft.com/office/drawing/2014/main" id="{00000000-0008-0000-0000-00000A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>
          <a:extLst>
            <a:ext uri="{FF2B5EF4-FFF2-40B4-BE49-F238E27FC236}">
              <a16:creationId xmlns:a16="http://schemas.microsoft.com/office/drawing/2014/main" id="{00000000-0008-0000-0000-00000B1B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>
          <a:extLst>
            <a:ext uri="{FF2B5EF4-FFF2-40B4-BE49-F238E27FC236}">
              <a16:creationId xmlns:a16="http://schemas.microsoft.com/office/drawing/2014/main" id="{00000000-0008-0000-0000-00000C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>
          <a:extLst>
            <a:ext uri="{FF2B5EF4-FFF2-40B4-BE49-F238E27FC236}">
              <a16:creationId xmlns:a16="http://schemas.microsoft.com/office/drawing/2014/main" id="{00000000-0008-0000-0000-00000D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>
          <a:extLst>
            <a:ext uri="{FF2B5EF4-FFF2-40B4-BE49-F238E27FC236}">
              <a16:creationId xmlns:a16="http://schemas.microsoft.com/office/drawing/2014/main" id="{00000000-0008-0000-0000-00000E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>
          <a:extLst>
            <a:ext uri="{FF2B5EF4-FFF2-40B4-BE49-F238E27FC236}">
              <a16:creationId xmlns:a16="http://schemas.microsoft.com/office/drawing/2014/main" id="{00000000-0008-0000-0000-00000F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>
          <a:extLst>
            <a:ext uri="{FF2B5EF4-FFF2-40B4-BE49-F238E27FC236}">
              <a16:creationId xmlns:a16="http://schemas.microsoft.com/office/drawing/2014/main" id="{00000000-0008-0000-0000-000010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>
          <a:extLst>
            <a:ext uri="{FF2B5EF4-FFF2-40B4-BE49-F238E27FC236}">
              <a16:creationId xmlns:a16="http://schemas.microsoft.com/office/drawing/2014/main" id="{00000000-0008-0000-0000-000011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>
          <a:extLst>
            <a:ext uri="{FF2B5EF4-FFF2-40B4-BE49-F238E27FC236}">
              <a16:creationId xmlns:a16="http://schemas.microsoft.com/office/drawing/2014/main" id="{00000000-0008-0000-0000-000012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>
          <a:extLst>
            <a:ext uri="{FF2B5EF4-FFF2-40B4-BE49-F238E27FC236}">
              <a16:creationId xmlns:a16="http://schemas.microsoft.com/office/drawing/2014/main" id="{00000000-0008-0000-0000-000014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>
          <a:extLst>
            <a:ext uri="{FF2B5EF4-FFF2-40B4-BE49-F238E27FC236}">
              <a16:creationId xmlns:a16="http://schemas.microsoft.com/office/drawing/2014/main" id="{00000000-0008-0000-0000-0000161B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  <a:ext uri="{FF2B5EF4-FFF2-40B4-BE49-F238E27FC236}">
                  <a16:creationId xmlns:a16="http://schemas.microsoft.com/office/drawing/2014/main" id="{00000000-0008-0000-0000-00000118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>
          <a:extLst>
            <a:ext uri="{FF2B5EF4-FFF2-40B4-BE49-F238E27FC236}">
              <a16:creationId xmlns:a16="http://schemas.microsoft.com/office/drawing/2014/main" id="{00000000-0008-0000-0100-0000ACD00200}"/>
            </a:ext>
          </a:extLst>
        </xdr:cNvPr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>
          <a:extLst>
            <a:ext uri="{FF2B5EF4-FFF2-40B4-BE49-F238E27FC236}">
              <a16:creationId xmlns:a16="http://schemas.microsoft.com/office/drawing/2014/main" id="{00000000-0008-0000-0200-0000D4600500}"/>
            </a:ext>
          </a:extLst>
        </xdr:cNvPr>
        <xdr:cNvGrpSpPr>
          <a:grpSpLocks/>
        </xdr:cNvGrpSpPr>
      </xdr:nvGrpSpPr>
      <xdr:grpSpPr bwMode="auto">
        <a:xfrm>
          <a:off x="180975" y="6858000"/>
          <a:ext cx="7591425" cy="866775"/>
          <a:chOff x="8029572" y="1543049"/>
          <a:chExt cx="7234016" cy="1514476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57150</xdr:rowOff>
    </xdr:from>
    <xdr:to>
      <xdr:col>5</xdr:col>
      <xdr:colOff>1095375</xdr:colOff>
      <xdr:row>22</xdr:row>
      <xdr:rowOff>85725</xdr:rowOff>
    </xdr:to>
    <xdr:grpSp>
      <xdr:nvGrpSpPr>
        <xdr:cNvPr id="352469" name="Группа 10">
          <a:extLst>
            <a:ext uri="{FF2B5EF4-FFF2-40B4-BE49-F238E27FC236}">
              <a16:creationId xmlns:a16="http://schemas.microsoft.com/office/drawing/2014/main" id="{00000000-0008-0000-0200-0000D5600500}"/>
            </a:ext>
          </a:extLst>
        </xdr:cNvPr>
        <xdr:cNvGrpSpPr>
          <a:grpSpLocks/>
        </xdr:cNvGrpSpPr>
      </xdr:nvGrpSpPr>
      <xdr:grpSpPr bwMode="auto">
        <a:xfrm>
          <a:off x="219079" y="1647825"/>
          <a:ext cx="1685921" cy="1038225"/>
          <a:chOff x="13888293" y="2943225"/>
          <a:chExt cx="2224239" cy="1057275"/>
        </a:xfrm>
      </xdr:grpSpPr>
      <xdr:grpSp>
        <xdr:nvGrpSpPr>
          <xdr:cNvPr id="352472" name="Группа 5">
            <a:extLst>
              <a:ext uri="{FF2B5EF4-FFF2-40B4-BE49-F238E27FC236}">
                <a16:creationId xmlns:a16="http://schemas.microsoft.com/office/drawing/2014/main" id="{00000000-0008-0000-0200-0000D8600500}"/>
              </a:ext>
            </a:extLst>
          </xdr:cNvPr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/>
  <dimension ref="A1:AC118"/>
  <sheetViews>
    <sheetView showGridLines="0" zoomScaleNormal="100" workbookViewId="0"/>
  </sheetViews>
  <sheetFormatPr defaultRowHeight="14.25"/>
  <cols>
    <col min="1" max="1" width="3.28515625" style="30" customWidth="1"/>
    <col min="2" max="2" width="8.7109375" style="30" customWidth="1"/>
    <col min="3" max="3" width="22.28515625" style="30" customWidth="1"/>
    <col min="4" max="4" width="4.28515625" style="30" customWidth="1"/>
    <col min="5" max="6" width="4.42578125" style="30" customWidth="1"/>
    <col min="7" max="7" width="4.5703125" style="30" customWidth="1"/>
    <col min="8" max="24" width="4.42578125" style="30" customWidth="1"/>
    <col min="25" max="25" width="4.42578125" style="31" customWidth="1"/>
    <col min="26" max="26" width="9.140625" style="30"/>
    <col min="27" max="27" width="0" style="30" hidden="1" customWidth="1"/>
    <col min="28" max="16384" width="9.140625" style="30"/>
  </cols>
  <sheetData>
    <row r="1" spans="1:29" ht="10.5" customHeight="1">
      <c r="A1" s="29"/>
      <c r="AA1" s="30" t="s">
        <v>165</v>
      </c>
    </row>
    <row r="2" spans="1:29" ht="16.5" customHeight="1">
      <c r="B2" s="253" t="str">
        <f>"Код шаблона: " &amp; GetCode()</f>
        <v>Код шаблона: 46EP.STX</v>
      </c>
      <c r="C2" s="253"/>
      <c r="D2" s="253"/>
      <c r="E2" s="253"/>
      <c r="F2" s="253"/>
      <c r="G2" s="25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32"/>
      <c r="W2" s="63"/>
      <c r="X2" s="63"/>
    </row>
    <row r="3" spans="1:29" ht="18" customHeight="1">
      <c r="B3" s="254" t="str">
        <f>"Версия " &amp; GetVersion()</f>
        <v>Версия 1.0</v>
      </c>
      <c r="C3" s="254"/>
      <c r="D3" s="33"/>
      <c r="E3" s="33"/>
      <c r="F3" s="33"/>
      <c r="G3" s="33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63"/>
      <c r="T3" s="63"/>
      <c r="U3" s="63"/>
      <c r="V3" s="32"/>
      <c r="W3" s="32"/>
      <c r="X3" s="32"/>
      <c r="Y3" s="32"/>
    </row>
    <row r="4" spans="1:29" ht="6" customHeight="1">
      <c r="B4" s="110"/>
      <c r="C4" s="35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9" ht="32.25" customHeight="1">
      <c r="A5" s="109"/>
      <c r="B5" s="255" t="s">
        <v>410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111"/>
      <c r="AB5" s="34"/>
      <c r="AC5" s="34"/>
    </row>
    <row r="6" spans="1:29" ht="9.75" customHeight="1">
      <c r="A6" s="35"/>
      <c r="B6" s="112"/>
      <c r="C6" s="113"/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6"/>
      <c r="Z6" s="117"/>
    </row>
    <row r="7" spans="1:29" ht="15" hidden="1" customHeight="1">
      <c r="A7" s="35"/>
      <c r="B7" s="117"/>
      <c r="C7" s="118"/>
      <c r="D7" s="119"/>
      <c r="E7" s="257" t="s">
        <v>251</v>
      </c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120"/>
      <c r="Z7" s="117"/>
    </row>
    <row r="8" spans="1:29" ht="15" hidden="1" customHeight="1">
      <c r="A8" s="35"/>
      <c r="B8" s="117"/>
      <c r="C8" s="118"/>
      <c r="D8" s="119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120"/>
      <c r="Z8" s="117"/>
    </row>
    <row r="9" spans="1:29" ht="15" hidden="1" customHeight="1">
      <c r="A9" s="35"/>
      <c r="B9" s="117"/>
      <c r="C9" s="118"/>
      <c r="D9" s="119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120"/>
      <c r="Z9" s="117"/>
    </row>
    <row r="10" spans="1:29" ht="10.5" hidden="1" customHeight="1">
      <c r="A10" s="35"/>
      <c r="B10" s="117"/>
      <c r="C10" s="118"/>
      <c r="D10" s="119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120"/>
      <c r="Z10" s="117"/>
    </row>
    <row r="11" spans="1:29" ht="27" hidden="1" customHeight="1">
      <c r="A11" s="35"/>
      <c r="B11" s="117"/>
      <c r="C11" s="118"/>
      <c r="D11" s="119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120"/>
      <c r="Z11" s="117"/>
    </row>
    <row r="12" spans="1:29" ht="12" hidden="1" customHeight="1">
      <c r="A12" s="35"/>
      <c r="B12" s="117"/>
      <c r="C12" s="118"/>
      <c r="D12" s="119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120"/>
      <c r="Z12" s="117"/>
    </row>
    <row r="13" spans="1:29" ht="38.25" hidden="1" customHeight="1">
      <c r="A13" s="35"/>
      <c r="B13" s="117"/>
      <c r="C13" s="118"/>
      <c r="D13" s="119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121"/>
      <c r="Z13" s="117"/>
    </row>
    <row r="14" spans="1:29" ht="15" hidden="1" customHeight="1">
      <c r="A14" s="35"/>
      <c r="B14" s="117"/>
      <c r="C14" s="118"/>
      <c r="D14" s="119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120"/>
      <c r="Z14" s="117"/>
    </row>
    <row r="15" spans="1:29" ht="15" hidden="1">
      <c r="A15" s="35"/>
      <c r="B15" s="117"/>
      <c r="C15" s="118"/>
      <c r="D15" s="119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120"/>
      <c r="Z15" s="117"/>
    </row>
    <row r="16" spans="1:29" ht="15" hidden="1">
      <c r="A16" s="35"/>
      <c r="B16" s="117"/>
      <c r="C16" s="118"/>
      <c r="D16" s="119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120"/>
      <c r="Z16" s="117"/>
    </row>
    <row r="17" spans="1:26" ht="15" hidden="1" customHeight="1">
      <c r="A17" s="35"/>
      <c r="B17" s="117"/>
      <c r="C17" s="118"/>
      <c r="D17" s="119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120"/>
      <c r="Z17" s="117"/>
    </row>
    <row r="18" spans="1:26" ht="15" hidden="1">
      <c r="A18" s="35"/>
      <c r="B18" s="117"/>
      <c r="C18" s="118"/>
      <c r="D18" s="119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120"/>
      <c r="Z18" s="117"/>
    </row>
    <row r="19" spans="1:26" ht="59.25" hidden="1" customHeight="1">
      <c r="A19" s="35"/>
      <c r="B19" s="117"/>
      <c r="C19" s="118"/>
      <c r="D19" s="122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120"/>
      <c r="Z19" s="117"/>
    </row>
    <row r="20" spans="1:26" ht="15" hidden="1">
      <c r="A20" s="35"/>
      <c r="B20" s="117"/>
      <c r="C20" s="118"/>
      <c r="D20" s="122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120"/>
      <c r="Z20" s="117"/>
    </row>
    <row r="21" spans="1:26" ht="14.25" hidden="1" customHeight="1">
      <c r="A21" s="35"/>
      <c r="B21" s="117"/>
      <c r="C21" s="118"/>
      <c r="D21" s="119"/>
      <c r="E21" s="130" t="s">
        <v>166</v>
      </c>
      <c r="F21" s="258" t="s">
        <v>167</v>
      </c>
      <c r="G21" s="259"/>
      <c r="H21" s="259"/>
      <c r="I21" s="259"/>
      <c r="J21" s="259"/>
      <c r="K21" s="259"/>
      <c r="L21" s="259"/>
      <c r="M21" s="259"/>
      <c r="N21" s="36"/>
      <c r="O21" s="124" t="s">
        <v>166</v>
      </c>
      <c r="P21" s="260" t="s">
        <v>180</v>
      </c>
      <c r="Q21" s="261"/>
      <c r="R21" s="261"/>
      <c r="S21" s="261"/>
      <c r="T21" s="261"/>
      <c r="U21" s="261"/>
      <c r="V21" s="261"/>
      <c r="W21" s="261"/>
      <c r="X21" s="261"/>
      <c r="Y21" s="120"/>
      <c r="Z21" s="117"/>
    </row>
    <row r="22" spans="1:26" ht="14.25" hidden="1" customHeight="1">
      <c r="A22" s="35"/>
      <c r="B22" s="117"/>
      <c r="C22" s="118"/>
      <c r="D22" s="119"/>
      <c r="E22" s="131" t="s">
        <v>166</v>
      </c>
      <c r="F22" s="258" t="s">
        <v>168</v>
      </c>
      <c r="G22" s="259"/>
      <c r="H22" s="259"/>
      <c r="I22" s="259"/>
      <c r="J22" s="259"/>
      <c r="K22" s="259"/>
      <c r="L22" s="259"/>
      <c r="M22" s="259"/>
      <c r="N22" s="36"/>
      <c r="O22" s="125" t="s">
        <v>166</v>
      </c>
      <c r="P22" s="260" t="s">
        <v>169</v>
      </c>
      <c r="Q22" s="261"/>
      <c r="R22" s="261"/>
      <c r="S22" s="261"/>
      <c r="T22" s="261"/>
      <c r="U22" s="261"/>
      <c r="V22" s="261"/>
      <c r="W22" s="261"/>
      <c r="X22" s="261"/>
      <c r="Y22" s="120"/>
      <c r="Z22" s="117"/>
    </row>
    <row r="23" spans="1:26" ht="14.25" hidden="1" customHeight="1">
      <c r="A23" s="35"/>
      <c r="B23" s="117"/>
      <c r="C23" s="118"/>
      <c r="D23" s="119"/>
      <c r="E23" s="202" t="s">
        <v>166</v>
      </c>
      <c r="F23" s="263" t="s">
        <v>408</v>
      </c>
      <c r="G23" s="264"/>
      <c r="H23" s="264"/>
      <c r="I23" s="264"/>
      <c r="J23" s="264"/>
      <c r="K23" s="264"/>
      <c r="L23" s="264"/>
      <c r="M23" s="264"/>
      <c r="N23" s="264"/>
      <c r="O23" s="115"/>
      <c r="P23" s="36"/>
      <c r="Q23" s="36"/>
      <c r="R23" s="36"/>
      <c r="S23" s="36"/>
      <c r="T23" s="36"/>
      <c r="U23" s="36"/>
      <c r="V23" s="36"/>
      <c r="W23" s="36"/>
      <c r="X23" s="36"/>
      <c r="Y23" s="120"/>
      <c r="Z23" s="117"/>
    </row>
    <row r="24" spans="1:26" ht="10.5" hidden="1" customHeight="1">
      <c r="A24" s="35"/>
      <c r="B24" s="117"/>
      <c r="C24" s="118"/>
      <c r="D24" s="119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120"/>
      <c r="Z24" s="117"/>
    </row>
    <row r="25" spans="1:26" ht="27" hidden="1" customHeight="1">
      <c r="A25" s="35"/>
      <c r="B25" s="117"/>
      <c r="C25" s="118"/>
      <c r="D25" s="119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120"/>
      <c r="Z25" s="117"/>
    </row>
    <row r="26" spans="1:26" ht="12" hidden="1" customHeight="1">
      <c r="A26" s="35"/>
      <c r="B26" s="117"/>
      <c r="C26" s="118"/>
      <c r="D26" s="119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120"/>
      <c r="Z26" s="117"/>
    </row>
    <row r="27" spans="1:26" ht="51.75" hidden="1" customHeight="1">
      <c r="A27" s="35"/>
      <c r="B27" s="117"/>
      <c r="C27" s="118"/>
      <c r="D27" s="119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120"/>
      <c r="Z27" s="117"/>
    </row>
    <row r="28" spans="1:26" ht="15" hidden="1">
      <c r="A28" s="35"/>
      <c r="B28" s="117"/>
      <c r="C28" s="118"/>
      <c r="D28" s="119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120"/>
      <c r="Z28" s="117"/>
    </row>
    <row r="29" spans="1:26" ht="15" hidden="1">
      <c r="A29" s="35"/>
      <c r="B29" s="117"/>
      <c r="C29" s="118"/>
      <c r="D29" s="119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120"/>
      <c r="Z29" s="117"/>
    </row>
    <row r="30" spans="1:26" ht="15" hidden="1">
      <c r="A30" s="35"/>
      <c r="B30" s="117"/>
      <c r="C30" s="118"/>
      <c r="D30" s="119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120"/>
      <c r="Z30" s="117"/>
    </row>
    <row r="31" spans="1:26" ht="15" hidden="1">
      <c r="A31" s="35"/>
      <c r="B31" s="117"/>
      <c r="C31" s="118"/>
      <c r="D31" s="119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120"/>
      <c r="Z31" s="117"/>
    </row>
    <row r="32" spans="1:26" ht="15" hidden="1">
      <c r="A32" s="35"/>
      <c r="B32" s="117"/>
      <c r="C32" s="118"/>
      <c r="D32" s="119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120"/>
      <c r="Z32" s="117"/>
    </row>
    <row r="33" spans="1:26" ht="18" hidden="1" customHeight="1">
      <c r="A33" s="35"/>
      <c r="B33" s="117"/>
      <c r="C33" s="118"/>
      <c r="D33" s="122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120"/>
      <c r="Z33" s="117"/>
    </row>
    <row r="34" spans="1:26" ht="15" hidden="1">
      <c r="A34" s="35"/>
      <c r="B34" s="117"/>
      <c r="C34" s="118"/>
      <c r="D34" s="122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120"/>
      <c r="Z34" s="117"/>
    </row>
    <row r="35" spans="1:26" ht="24" hidden="1" customHeight="1">
      <c r="A35" s="35"/>
      <c r="B35" s="117"/>
      <c r="C35" s="118"/>
      <c r="D35" s="119"/>
      <c r="E35" s="262" t="s">
        <v>252</v>
      </c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120"/>
      <c r="Z35" s="117"/>
    </row>
    <row r="36" spans="1:26" ht="38.25" hidden="1" customHeight="1">
      <c r="A36" s="35"/>
      <c r="B36" s="117"/>
      <c r="C36" s="118"/>
      <c r="D36" s="119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120"/>
      <c r="Z36" s="117"/>
    </row>
    <row r="37" spans="1:26" ht="9.75" hidden="1" customHeight="1">
      <c r="A37" s="35"/>
      <c r="B37" s="117"/>
      <c r="C37" s="118"/>
      <c r="D37" s="119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120"/>
      <c r="Z37" s="117"/>
    </row>
    <row r="38" spans="1:26" ht="51" hidden="1" customHeight="1">
      <c r="A38" s="35"/>
      <c r="B38" s="117"/>
      <c r="C38" s="118"/>
      <c r="D38" s="119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120"/>
      <c r="Z38" s="117"/>
    </row>
    <row r="39" spans="1:26" ht="15" hidden="1" customHeight="1">
      <c r="A39" s="35"/>
      <c r="B39" s="117"/>
      <c r="C39" s="118"/>
      <c r="D39" s="119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120"/>
      <c r="Z39" s="117"/>
    </row>
    <row r="40" spans="1:26" ht="12" hidden="1" customHeight="1">
      <c r="A40" s="35"/>
      <c r="B40" s="117"/>
      <c r="C40" s="118"/>
      <c r="D40" s="119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120"/>
      <c r="Z40" s="117"/>
    </row>
    <row r="41" spans="1:26" ht="38.25" hidden="1" customHeight="1">
      <c r="A41" s="35"/>
      <c r="B41" s="117"/>
      <c r="C41" s="118"/>
      <c r="D41" s="119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20"/>
      <c r="Z41" s="117"/>
    </row>
    <row r="42" spans="1:26" ht="15" hidden="1">
      <c r="A42" s="35"/>
      <c r="B42" s="117"/>
      <c r="C42" s="118"/>
      <c r="D42" s="119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20"/>
      <c r="Z42" s="117"/>
    </row>
    <row r="43" spans="1:26" ht="15" hidden="1">
      <c r="A43" s="35"/>
      <c r="B43" s="117"/>
      <c r="C43" s="118"/>
      <c r="D43" s="119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20"/>
      <c r="Z43" s="117"/>
    </row>
    <row r="44" spans="1:26" ht="33.75" hidden="1" customHeight="1">
      <c r="A44" s="35"/>
      <c r="B44" s="117"/>
      <c r="C44" s="118"/>
      <c r="D44" s="12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20"/>
      <c r="Z44" s="117"/>
    </row>
    <row r="45" spans="1:26" ht="15" hidden="1">
      <c r="A45" s="35"/>
      <c r="B45" s="117"/>
      <c r="C45" s="118"/>
      <c r="D45" s="12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20"/>
      <c r="Z45" s="117"/>
    </row>
    <row r="46" spans="1:26" ht="24" hidden="1" customHeight="1">
      <c r="A46" s="35"/>
      <c r="B46" s="117"/>
      <c r="C46" s="118"/>
      <c r="D46" s="119"/>
      <c r="E46" s="257" t="s">
        <v>170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20"/>
      <c r="Z46" s="117"/>
    </row>
    <row r="47" spans="1:26" ht="37.5" hidden="1" customHeight="1">
      <c r="A47" s="35"/>
      <c r="B47" s="117"/>
      <c r="C47" s="118"/>
      <c r="D47" s="119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20"/>
      <c r="Z47" s="117"/>
    </row>
    <row r="48" spans="1:26" ht="24" hidden="1" customHeight="1">
      <c r="A48" s="35"/>
      <c r="B48" s="117"/>
      <c r="C48" s="118"/>
      <c r="D48" s="119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20"/>
      <c r="Z48" s="117"/>
    </row>
    <row r="49" spans="1:26" ht="51" hidden="1" customHeight="1">
      <c r="A49" s="35"/>
      <c r="B49" s="117"/>
      <c r="C49" s="118"/>
      <c r="D49" s="119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20"/>
      <c r="Z49" s="117"/>
    </row>
    <row r="50" spans="1:26" ht="15" hidden="1">
      <c r="A50" s="35"/>
      <c r="B50" s="117"/>
      <c r="C50" s="118"/>
      <c r="D50" s="119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20"/>
      <c r="Z50" s="117"/>
    </row>
    <row r="51" spans="1:26" ht="15" hidden="1">
      <c r="A51" s="35"/>
      <c r="B51" s="117"/>
      <c r="C51" s="118"/>
      <c r="D51" s="119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20"/>
      <c r="Z51" s="117"/>
    </row>
    <row r="52" spans="1:26" ht="15" hidden="1">
      <c r="A52" s="35"/>
      <c r="B52" s="117"/>
      <c r="C52" s="118"/>
      <c r="D52" s="119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20"/>
      <c r="Z52" s="117"/>
    </row>
    <row r="53" spans="1:26" ht="15" hidden="1">
      <c r="A53" s="35"/>
      <c r="B53" s="117"/>
      <c r="C53" s="118"/>
      <c r="D53" s="119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20"/>
      <c r="Z53" s="117"/>
    </row>
    <row r="54" spans="1:26" ht="15" hidden="1">
      <c r="A54" s="35"/>
      <c r="B54" s="117"/>
      <c r="C54" s="118"/>
      <c r="D54" s="119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20"/>
      <c r="Z54" s="117"/>
    </row>
    <row r="55" spans="1:26" ht="15" hidden="1">
      <c r="A55" s="35"/>
      <c r="B55" s="117"/>
      <c r="C55" s="118"/>
      <c r="D55" s="119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20"/>
      <c r="Z55" s="117"/>
    </row>
    <row r="56" spans="1:26" ht="25.5" hidden="1" customHeight="1">
      <c r="A56" s="35"/>
      <c r="B56" s="117"/>
      <c r="C56" s="118"/>
      <c r="D56" s="122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20"/>
      <c r="Z56" s="117"/>
    </row>
    <row r="57" spans="1:26" ht="15" hidden="1">
      <c r="A57" s="35"/>
      <c r="B57" s="117"/>
      <c r="C57" s="118"/>
      <c r="D57" s="122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20"/>
      <c r="Z57" s="117"/>
    </row>
    <row r="58" spans="1:26" ht="15" hidden="1" customHeight="1">
      <c r="A58" s="35"/>
      <c r="B58" s="117"/>
      <c r="C58" s="118"/>
      <c r="D58" s="119"/>
      <c r="E58" s="141"/>
      <c r="F58" s="141"/>
      <c r="G58" s="141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20"/>
      <c r="Z58" s="117"/>
    </row>
    <row r="59" spans="1:26" ht="15" hidden="1" customHeight="1">
      <c r="A59" s="35"/>
      <c r="B59" s="117"/>
      <c r="C59" s="118"/>
      <c r="D59" s="119"/>
      <c r="E59" s="251" t="s">
        <v>224</v>
      </c>
      <c r="F59" s="251"/>
      <c r="G59" s="251"/>
      <c r="H59" s="251"/>
      <c r="I59" s="251"/>
      <c r="J59" s="251"/>
      <c r="K59" s="252" t="s">
        <v>221</v>
      </c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120"/>
      <c r="Z59" s="117"/>
    </row>
    <row r="60" spans="1:26" ht="15" hidden="1" customHeight="1">
      <c r="A60" s="35"/>
      <c r="B60" s="117"/>
      <c r="C60" s="118"/>
      <c r="D60" s="119"/>
      <c r="E60" s="247" t="s">
        <v>146</v>
      </c>
      <c r="F60" s="247"/>
      <c r="G60" s="247"/>
      <c r="H60" s="247"/>
      <c r="I60" s="247"/>
      <c r="J60" s="247"/>
      <c r="K60" s="252" t="s">
        <v>223</v>
      </c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120"/>
      <c r="Z60" s="117"/>
    </row>
    <row r="61" spans="1:26" ht="15" hidden="1">
      <c r="A61" s="35"/>
      <c r="B61" s="117"/>
      <c r="C61" s="118"/>
      <c r="D61" s="119"/>
      <c r="E61" s="38"/>
      <c r="F61" s="139"/>
      <c r="G61" s="39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20"/>
      <c r="Z61" s="117"/>
    </row>
    <row r="62" spans="1:26" ht="27.75" hidden="1" customHeight="1">
      <c r="A62" s="35"/>
      <c r="B62" s="117"/>
      <c r="C62" s="118"/>
      <c r="D62" s="119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120"/>
      <c r="Z62" s="117"/>
    </row>
    <row r="63" spans="1:26" ht="15" hidden="1">
      <c r="A63" s="35"/>
      <c r="B63" s="117"/>
      <c r="C63" s="118"/>
      <c r="D63" s="119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120"/>
      <c r="Z63" s="117"/>
    </row>
    <row r="64" spans="1:26" ht="15" hidden="1">
      <c r="A64" s="35"/>
      <c r="B64" s="117"/>
      <c r="C64" s="118"/>
      <c r="D64" s="119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120"/>
      <c r="Z64" s="117"/>
    </row>
    <row r="65" spans="1:26" ht="15" hidden="1">
      <c r="A65" s="35"/>
      <c r="B65" s="117"/>
      <c r="C65" s="118"/>
      <c r="D65" s="119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120"/>
      <c r="Z65" s="117"/>
    </row>
    <row r="66" spans="1:26" ht="15" hidden="1">
      <c r="A66" s="35"/>
      <c r="B66" s="117"/>
      <c r="C66" s="118"/>
      <c r="D66" s="119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120"/>
      <c r="Z66" s="117"/>
    </row>
    <row r="67" spans="1:26" ht="15" hidden="1">
      <c r="A67" s="35"/>
      <c r="B67" s="117"/>
      <c r="C67" s="118"/>
      <c r="D67" s="119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120"/>
      <c r="Z67" s="117"/>
    </row>
    <row r="68" spans="1:26" ht="89.25" hidden="1" customHeight="1">
      <c r="A68" s="35"/>
      <c r="B68" s="117"/>
      <c r="C68" s="118"/>
      <c r="D68" s="122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120"/>
      <c r="Z68" s="117"/>
    </row>
    <row r="69" spans="1:26" ht="15" hidden="1">
      <c r="A69" s="35"/>
      <c r="B69" s="117"/>
      <c r="C69" s="118"/>
      <c r="D69" s="122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120"/>
      <c r="Z69" s="117"/>
    </row>
    <row r="70" spans="1:26" ht="12" hidden="1" customHeight="1">
      <c r="A70" s="35"/>
      <c r="B70" s="117"/>
      <c r="C70" s="118"/>
      <c r="D70" s="119"/>
      <c r="E70" s="174" t="s">
        <v>253</v>
      </c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20"/>
      <c r="Z70" s="117"/>
    </row>
    <row r="71" spans="1:26" ht="12" hidden="1" customHeight="1">
      <c r="A71" s="35"/>
      <c r="B71" s="117"/>
      <c r="C71" s="118"/>
      <c r="D71" s="119"/>
      <c r="E71" s="244" t="s">
        <v>154</v>
      </c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120"/>
      <c r="Z71" s="117"/>
    </row>
    <row r="72" spans="1:26" ht="7.5" hidden="1" customHeight="1">
      <c r="A72" s="35"/>
      <c r="B72" s="117"/>
      <c r="C72" s="118"/>
      <c r="D72" s="119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120"/>
      <c r="Z72" s="117"/>
    </row>
    <row r="73" spans="1:26" ht="15" hidden="1">
      <c r="A73" s="35"/>
      <c r="B73" s="117"/>
      <c r="C73" s="118"/>
      <c r="D73" s="119"/>
      <c r="E73" s="245" t="s">
        <v>254</v>
      </c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120"/>
      <c r="Z73" s="117"/>
    </row>
    <row r="74" spans="1:26" ht="15" hidden="1">
      <c r="A74" s="35"/>
      <c r="B74" s="117"/>
      <c r="C74" s="118"/>
      <c r="D74" s="119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120"/>
      <c r="Z74" s="117"/>
    </row>
    <row r="75" spans="1:26" ht="4.5" hidden="1" customHeight="1">
      <c r="A75" s="35"/>
      <c r="B75" s="117"/>
      <c r="C75" s="118"/>
      <c r="D75" s="119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120"/>
      <c r="Z75" s="117"/>
    </row>
    <row r="76" spans="1:26" ht="15" hidden="1">
      <c r="A76" s="35"/>
      <c r="B76" s="117"/>
      <c r="C76" s="118"/>
      <c r="D76" s="119"/>
      <c r="E76" s="174" t="s">
        <v>255</v>
      </c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20"/>
      <c r="Z76" s="117"/>
    </row>
    <row r="77" spans="1:26" ht="15" hidden="1">
      <c r="A77" s="35"/>
      <c r="B77" s="117"/>
      <c r="C77" s="118"/>
      <c r="D77" s="119"/>
      <c r="E77" s="250" t="s">
        <v>256</v>
      </c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120"/>
      <c r="Z77" s="117"/>
    </row>
    <row r="78" spans="1:26" ht="15" hidden="1">
      <c r="A78" s="35"/>
      <c r="B78" s="117"/>
      <c r="C78" s="118"/>
      <c r="D78" s="119"/>
      <c r="E78" s="58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20"/>
      <c r="Z78" s="117"/>
    </row>
    <row r="79" spans="1:26" ht="15" hidden="1">
      <c r="A79" s="35"/>
      <c r="B79" s="117"/>
      <c r="C79" s="118"/>
      <c r="D79" s="119"/>
      <c r="E79" s="174" t="s">
        <v>257</v>
      </c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20"/>
      <c r="Z79" s="117"/>
    </row>
    <row r="80" spans="1:26" ht="15" hidden="1">
      <c r="A80" s="35"/>
      <c r="B80" s="117"/>
      <c r="C80" s="118"/>
      <c r="D80" s="119"/>
      <c r="E80" s="250" t="s">
        <v>258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120"/>
      <c r="Z80" s="117"/>
    </row>
    <row r="81" spans="1:26" ht="15" hidden="1">
      <c r="A81" s="35"/>
      <c r="B81" s="117"/>
      <c r="C81" s="118"/>
      <c r="D81" s="11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120"/>
      <c r="Z81" s="117"/>
    </row>
    <row r="82" spans="1:26" ht="15" hidden="1">
      <c r="A82" s="35"/>
      <c r="B82" s="117"/>
      <c r="C82" s="118"/>
      <c r="D82" s="119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120"/>
      <c r="Z82" s="117"/>
    </row>
    <row r="83" spans="1:26" ht="15" hidden="1">
      <c r="A83" s="35"/>
      <c r="B83" s="117"/>
      <c r="C83" s="118"/>
      <c r="D83" s="11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120"/>
      <c r="Z83" s="117"/>
    </row>
    <row r="84" spans="1:26" ht="66" hidden="1" customHeight="1">
      <c r="A84" s="35"/>
      <c r="B84" s="117"/>
      <c r="C84" s="118"/>
      <c r="D84" s="119"/>
      <c r="E84" s="132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120"/>
      <c r="Z84" s="117"/>
    </row>
    <row r="85" spans="1:26" ht="15" hidden="1">
      <c r="A85" s="35"/>
      <c r="B85" s="117"/>
      <c r="C85" s="118"/>
      <c r="D85" s="119"/>
      <c r="E85" s="133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120"/>
      <c r="Z85" s="117"/>
    </row>
    <row r="86" spans="1:26" ht="15" hidden="1">
      <c r="A86" s="35"/>
      <c r="B86" s="117"/>
      <c r="C86" s="118"/>
      <c r="D86" s="119"/>
      <c r="E86" s="266"/>
      <c r="F86" s="266"/>
      <c r="G86" s="266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20"/>
      <c r="Z86" s="117"/>
    </row>
    <row r="87" spans="1:26" ht="15" hidden="1" customHeight="1">
      <c r="A87" s="35"/>
      <c r="B87" s="117"/>
      <c r="C87" s="118"/>
      <c r="D87" s="119"/>
      <c r="E87" s="247" t="s">
        <v>222</v>
      </c>
      <c r="F87" s="247"/>
      <c r="G87" s="247"/>
      <c r="H87" s="247"/>
      <c r="I87" s="247"/>
      <c r="J87" s="247"/>
      <c r="K87" s="252" t="s">
        <v>230</v>
      </c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120"/>
      <c r="Z87" s="117"/>
    </row>
    <row r="88" spans="1:26" ht="15" hidden="1" customHeight="1">
      <c r="A88" s="35"/>
      <c r="B88" s="117"/>
      <c r="C88" s="118"/>
      <c r="D88" s="119"/>
      <c r="E88" s="267"/>
      <c r="F88" s="267"/>
      <c r="G88" s="267"/>
      <c r="H88" s="267"/>
      <c r="I88" s="267"/>
      <c r="J88" s="267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120"/>
      <c r="Z88" s="117"/>
    </row>
    <row r="89" spans="1:26" ht="15" hidden="1" customHeight="1">
      <c r="A89" s="35"/>
      <c r="B89" s="117"/>
      <c r="C89" s="118"/>
      <c r="D89" s="119"/>
      <c r="E89" s="246" t="s">
        <v>231</v>
      </c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120"/>
      <c r="Z89" s="117"/>
    </row>
    <row r="90" spans="1:26" ht="15" hidden="1">
      <c r="A90" s="35"/>
      <c r="B90" s="117"/>
      <c r="C90" s="118"/>
      <c r="D90" s="119"/>
      <c r="E90" s="247" t="s">
        <v>232</v>
      </c>
      <c r="F90" s="247"/>
      <c r="G90" s="247"/>
      <c r="H90" s="247"/>
      <c r="I90" s="247"/>
      <c r="J90" s="247"/>
      <c r="K90" s="248" t="s">
        <v>238</v>
      </c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120"/>
      <c r="Z90" s="117"/>
    </row>
    <row r="91" spans="1:26" ht="15" hidden="1">
      <c r="A91" s="35"/>
      <c r="B91" s="117"/>
      <c r="C91" s="118"/>
      <c r="D91" s="119"/>
      <c r="E91" s="247" t="s">
        <v>233</v>
      </c>
      <c r="F91" s="247"/>
      <c r="G91" s="247"/>
      <c r="H91" s="247"/>
      <c r="I91" s="247"/>
      <c r="J91" s="247"/>
      <c r="K91" s="270" t="s">
        <v>239</v>
      </c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120"/>
      <c r="Z91" s="117"/>
    </row>
    <row r="92" spans="1:26" ht="15" hidden="1">
      <c r="A92" s="35"/>
      <c r="B92" s="117"/>
      <c r="C92" s="118"/>
      <c r="D92" s="119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120"/>
      <c r="Z92" s="117"/>
    </row>
    <row r="93" spans="1:26" ht="15" hidden="1">
      <c r="A93" s="35"/>
      <c r="B93" s="117"/>
      <c r="C93" s="118"/>
      <c r="D93" s="119"/>
      <c r="E93" s="247" t="s">
        <v>232</v>
      </c>
      <c r="F93" s="247"/>
      <c r="G93" s="247"/>
      <c r="H93" s="247"/>
      <c r="I93" s="247"/>
      <c r="J93" s="247"/>
      <c r="K93" s="248" t="s">
        <v>403</v>
      </c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120"/>
      <c r="Z93" s="117"/>
    </row>
    <row r="94" spans="1:26" ht="15" hidden="1">
      <c r="A94" s="35"/>
      <c r="B94" s="117"/>
      <c r="C94" s="118"/>
      <c r="D94" s="119"/>
      <c r="E94" s="247" t="s">
        <v>233</v>
      </c>
      <c r="F94" s="247"/>
      <c r="G94" s="247"/>
      <c r="H94" s="247"/>
      <c r="I94" s="247"/>
      <c r="J94" s="247"/>
      <c r="K94" s="270" t="s">
        <v>404</v>
      </c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120"/>
      <c r="Z94" s="117"/>
    </row>
    <row r="95" spans="1:26" ht="15" hidden="1">
      <c r="A95" s="35"/>
      <c r="B95" s="117"/>
      <c r="C95" s="118"/>
      <c r="D95" s="119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120"/>
      <c r="Z95" s="117"/>
    </row>
    <row r="96" spans="1:26" ht="15" hidden="1">
      <c r="A96" s="35"/>
      <c r="B96" s="117"/>
      <c r="C96" s="118"/>
      <c r="D96" s="119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120"/>
      <c r="Z96" s="117"/>
    </row>
    <row r="97" spans="1:27" ht="15" hidden="1">
      <c r="A97" s="35"/>
      <c r="B97" s="117"/>
      <c r="C97" s="118"/>
      <c r="D97" s="119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120"/>
      <c r="Z97" s="117"/>
    </row>
    <row r="98" spans="1:27" ht="15" hidden="1">
      <c r="A98" s="35"/>
      <c r="B98" s="117"/>
      <c r="C98" s="118"/>
      <c r="D98" s="119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120"/>
      <c r="Z98" s="117"/>
    </row>
    <row r="99" spans="1:27" ht="15" hidden="1">
      <c r="A99" s="35"/>
      <c r="B99" s="117"/>
      <c r="C99" s="118"/>
      <c r="D99" s="119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120"/>
      <c r="Z99" s="117"/>
    </row>
    <row r="100" spans="1:27" ht="15" hidden="1">
      <c r="A100" s="35"/>
      <c r="B100" s="117"/>
      <c r="C100" s="118"/>
      <c r="D100" s="119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120"/>
      <c r="Z100" s="117"/>
    </row>
    <row r="101" spans="1:27" ht="27" hidden="1" customHeight="1">
      <c r="A101" s="35"/>
      <c r="B101" s="117"/>
      <c r="C101" s="118"/>
      <c r="D101" s="122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120"/>
      <c r="Z101" s="117"/>
    </row>
    <row r="102" spans="1:27" ht="15" hidden="1">
      <c r="A102" s="35"/>
      <c r="B102" s="117"/>
      <c r="C102" s="118"/>
      <c r="D102" s="122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120"/>
      <c r="Z102" s="117"/>
    </row>
    <row r="103" spans="1:27" ht="25.5" customHeight="1">
      <c r="A103" s="35"/>
      <c r="B103" s="117"/>
      <c r="C103" s="118"/>
      <c r="D103" s="119"/>
      <c r="E103" s="269" t="s">
        <v>171</v>
      </c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120"/>
      <c r="Z103" s="117"/>
    </row>
    <row r="104" spans="1:27" ht="15" customHeight="1">
      <c r="A104" s="35"/>
      <c r="B104" s="117"/>
      <c r="C104" s="118"/>
      <c r="D104" s="119"/>
      <c r="E104" s="36"/>
      <c r="F104" s="36"/>
      <c r="G104" s="36"/>
      <c r="H104" s="40"/>
      <c r="I104" s="40"/>
      <c r="J104" s="40"/>
      <c r="K104" s="40"/>
      <c r="L104" s="40"/>
      <c r="M104" s="40"/>
      <c r="N104" s="40"/>
      <c r="O104" s="41"/>
      <c r="P104" s="41"/>
      <c r="Q104" s="41"/>
      <c r="R104" s="41"/>
      <c r="S104" s="41"/>
      <c r="T104" s="41"/>
      <c r="U104" s="36"/>
      <c r="V104" s="36"/>
      <c r="W104" s="36"/>
      <c r="X104" s="36"/>
      <c r="Y104" s="120"/>
      <c r="Z104" s="117"/>
    </row>
    <row r="105" spans="1:27" ht="15" customHeight="1">
      <c r="A105" s="35"/>
      <c r="B105" s="117"/>
      <c r="C105" s="118"/>
      <c r="D105" s="119"/>
      <c r="E105" s="42"/>
      <c r="F105" s="265" t="s">
        <v>172</v>
      </c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41"/>
      <c r="U105" s="36"/>
      <c r="V105" s="36"/>
      <c r="W105" s="36"/>
      <c r="X105" s="36"/>
      <c r="Y105" s="120"/>
      <c r="Z105" s="117"/>
      <c r="AA105" s="30" t="s">
        <v>173</v>
      </c>
    </row>
    <row r="106" spans="1:27" ht="15" customHeight="1">
      <c r="A106" s="35"/>
      <c r="B106" s="117"/>
      <c r="C106" s="118"/>
      <c r="D106" s="119"/>
      <c r="E106" s="36"/>
      <c r="F106" s="36"/>
      <c r="G106" s="36"/>
      <c r="H106" s="40"/>
      <c r="I106" s="40"/>
      <c r="J106" s="40"/>
      <c r="K106" s="40"/>
      <c r="L106" s="40"/>
      <c r="M106" s="40"/>
      <c r="N106" s="40"/>
      <c r="O106" s="41"/>
      <c r="P106" s="41"/>
      <c r="Q106" s="41"/>
      <c r="R106" s="41"/>
      <c r="S106" s="41"/>
      <c r="T106" s="41"/>
      <c r="U106" s="36"/>
      <c r="V106" s="36"/>
      <c r="W106" s="36"/>
      <c r="X106" s="36"/>
      <c r="Y106" s="120"/>
      <c r="Z106" s="117"/>
    </row>
    <row r="107" spans="1:27" ht="15">
      <c r="A107" s="35"/>
      <c r="B107" s="117"/>
      <c r="C107" s="118"/>
      <c r="D107" s="119"/>
      <c r="E107" s="36"/>
      <c r="F107" s="265" t="s">
        <v>174</v>
      </c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120"/>
      <c r="Z107" s="117"/>
    </row>
    <row r="108" spans="1:27" ht="15">
      <c r="A108" s="35"/>
      <c r="B108" s="117"/>
      <c r="C108" s="118"/>
      <c r="D108" s="119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120"/>
      <c r="Z108" s="117"/>
    </row>
    <row r="109" spans="1:27" ht="15">
      <c r="A109" s="35"/>
      <c r="B109" s="117"/>
      <c r="C109" s="118"/>
      <c r="D109" s="119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120"/>
      <c r="Z109" s="117"/>
    </row>
    <row r="110" spans="1:27" ht="15">
      <c r="A110" s="35"/>
      <c r="B110" s="117"/>
      <c r="C110" s="118"/>
      <c r="D110" s="119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120"/>
      <c r="Z110" s="117"/>
    </row>
    <row r="111" spans="1:27" ht="15">
      <c r="A111" s="35"/>
      <c r="B111" s="117"/>
      <c r="C111" s="118"/>
      <c r="D111" s="119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120"/>
      <c r="Z111" s="117"/>
    </row>
    <row r="112" spans="1:27" ht="15">
      <c r="A112" s="35"/>
      <c r="B112" s="117"/>
      <c r="C112" s="118"/>
      <c r="D112" s="119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120"/>
      <c r="Z112" s="117"/>
    </row>
    <row r="113" spans="1:26" ht="15">
      <c r="A113" s="35"/>
      <c r="B113" s="117"/>
      <c r="C113" s="118"/>
      <c r="D113" s="119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120"/>
      <c r="Z113" s="117"/>
    </row>
    <row r="114" spans="1:26" ht="15">
      <c r="A114" s="35"/>
      <c r="B114" s="117"/>
      <c r="C114" s="118"/>
      <c r="D114" s="119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120"/>
      <c r="Z114" s="117"/>
    </row>
    <row r="115" spans="1:26" ht="15">
      <c r="A115" s="35"/>
      <c r="B115" s="117"/>
      <c r="C115" s="118"/>
      <c r="D115" s="119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120"/>
      <c r="Z115" s="117"/>
    </row>
    <row r="116" spans="1:26" ht="30" customHeight="1">
      <c r="A116" s="35"/>
      <c r="B116" s="117"/>
      <c r="C116" s="118"/>
      <c r="D116" s="119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120"/>
      <c r="Z116" s="117"/>
    </row>
    <row r="117" spans="1:26" ht="31.5" customHeight="1">
      <c r="A117" s="35"/>
      <c r="B117" s="117"/>
      <c r="C117" s="118"/>
      <c r="D117" s="119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120"/>
      <c r="Z117" s="117"/>
    </row>
    <row r="118" spans="1:26" ht="15" customHeight="1">
      <c r="A118" s="35"/>
      <c r="B118" s="126"/>
      <c r="C118" s="127"/>
      <c r="D118" s="128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9"/>
      <c r="Z118" s="117"/>
    </row>
  </sheetData>
  <sheetProtection algorithmName="SHA-512" hashValue="kS8MyNmY3WY20xb3gMQhsT5WB05YJtVHws/G8mRR1FgW1RSz4Fq4GI7CHLn+wz+qG6fG3Fbynz0UYRyyKYmfyg==" saltValue="pste9e0/3RkREEXsnKwwmw==" spinCount="100000" sheet="1" objects="1" scenarios="1" formatColumns="0" formatRows="0" autoFilter="0"/>
  <dataConsolidate link="1"/>
  <mergeCells count="41"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E59:J59"/>
    <mergeCell ref="K59:X59"/>
    <mergeCell ref="E60:J60"/>
    <mergeCell ref="K60:X60"/>
    <mergeCell ref="E40:X40"/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 xr:uid="{00000000-0002-0000-0000-000000000000}"/>
  </dataValidations>
  <hyperlinks>
    <hyperlink ref="K59:X59" location="Инструкция!A1" tooltip="Обратиться за помощью" display="Обратиться за помощью" xr:uid="{00000000-0004-0000-0000-000000000000}"/>
    <hyperlink ref="K60:X60" location="Инструкция!A1" tooltip="Перейти" display="Перейти" xr:uid="{00000000-0004-0000-0000-000001000000}"/>
    <hyperlink ref="L87:X87" location="Инструкция!A1" display="Перейти к разделу" xr:uid="{00000000-0004-0000-0000-000002000000}"/>
    <hyperlink ref="K87:X87" location="Инструкция!A1" tooltip="Перейти к разделу" display="Перейти к разделу" xr:uid="{00000000-0004-0000-0000-000003000000}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 xr:uid="{00000000-0004-0000-0000-000004000000}"/>
    <hyperlink ref="E77:X77" location="Инструкция!A1" tooltip="Руководство по загрузке документов" display="Руководство по загрузке документов" xr:uid="{00000000-0004-0000-0000-000005000000}"/>
    <hyperlink ref="E80:X80" location="Инструкция!A1" tooltip="Пояснительная записка" display="Пояснительная записка" xr:uid="{00000000-0004-0000-0000-000006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11" t="s">
        <v>7</v>
      </c>
      <c r="B1" s="11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399</v>
      </c>
    </row>
    <row r="15" spans="1:3">
      <c r="A15" s="1"/>
      <c r="B15" s="1" t="s">
        <v>12</v>
      </c>
    </row>
    <row r="16" spans="1:3">
      <c r="A16" s="1"/>
      <c r="B16" s="1" t="s">
        <v>400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401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402</v>
      </c>
    </row>
    <row r="33" spans="4:5" ht="18.75">
      <c r="D33" s="10"/>
    </row>
    <row r="38" spans="4:5" ht="18.75">
      <c r="E38" s="10"/>
    </row>
  </sheetData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od_01">
    <tabColor indexed="47"/>
  </sheetPr>
  <dimension ref="A1"/>
  <sheetViews>
    <sheetView workbookViewId="0">
      <selection activeCell="K31" sqref="K31"/>
    </sheetView>
  </sheetViews>
  <sheetFormatPr defaultRowHeight="11.25"/>
  <cols>
    <col min="1" max="16384" width="9.140625" style="158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Prov">
    <tabColor indexed="47"/>
  </sheetPr>
  <dimension ref="A1"/>
  <sheetViews>
    <sheetView showGridLines="0" workbookViewId="0">
      <selection activeCell="I41" sqref="I41"/>
    </sheetView>
  </sheetViews>
  <sheetFormatPr defaultRowHeight="11.25"/>
  <cols>
    <col min="1" max="16384" width="9.140625" style="158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RowHeight="11.25"/>
  <cols>
    <col min="1" max="16384" width="9.140625" style="144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HTTP">
    <tabColor indexed="47"/>
  </sheetPr>
  <dimension ref="A1"/>
  <sheetViews>
    <sheetView showGridLines="0" workbookViewId="0">
      <selection activeCell="D53" sqref="D53"/>
    </sheetView>
  </sheetViews>
  <sheetFormatPr defaultRowHeight="11.25"/>
  <cols>
    <col min="1" max="16384" width="9.140625" style="145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SH_REESTR_ORG">
    <tabColor indexed="47"/>
  </sheetPr>
  <dimension ref="A1:S113"/>
  <sheetViews>
    <sheetView showGridLines="0" workbookViewId="0">
      <selection activeCell="I18" sqref="I18"/>
    </sheetView>
  </sheetViews>
  <sheetFormatPr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931</v>
      </c>
      <c r="C1" s="1" t="s">
        <v>932</v>
      </c>
      <c r="D1" s="1" t="s">
        <v>113</v>
      </c>
      <c r="E1" s="1" t="s">
        <v>933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934</v>
      </c>
      <c r="M1" s="1" t="s">
        <v>935</v>
      </c>
      <c r="N1" s="1" t="s">
        <v>936</v>
      </c>
      <c r="O1" s="1" t="s">
        <v>937</v>
      </c>
      <c r="P1" s="1" t="s">
        <v>147</v>
      </c>
      <c r="Q1" s="1" t="s">
        <v>938</v>
      </c>
      <c r="R1" s="1" t="s">
        <v>939</v>
      </c>
      <c r="S1" s="1" t="s">
        <v>1381</v>
      </c>
    </row>
    <row r="2" spans="1:19">
      <c r="A2" s="1">
        <v>1</v>
      </c>
      <c r="B2" s="1" t="s">
        <v>940</v>
      </c>
      <c r="C2" s="1" t="s">
        <v>58</v>
      </c>
      <c r="H2" s="1" t="s">
        <v>941</v>
      </c>
      <c r="I2" s="1" t="s">
        <v>1338</v>
      </c>
      <c r="J2" s="1" t="s">
        <v>942</v>
      </c>
      <c r="K2" s="1" t="s">
        <v>954</v>
      </c>
      <c r="Q2" s="1" t="s">
        <v>944</v>
      </c>
      <c r="R2" s="1" t="s">
        <v>945</v>
      </c>
      <c r="S2" s="1" t="s">
        <v>1382</v>
      </c>
    </row>
    <row r="3" spans="1:19">
      <c r="A3" s="1">
        <v>2</v>
      </c>
      <c r="B3" s="1" t="s">
        <v>940</v>
      </c>
      <c r="C3" s="1" t="s">
        <v>58</v>
      </c>
      <c r="H3" s="1" t="s">
        <v>946</v>
      </c>
      <c r="I3" s="1" t="s">
        <v>947</v>
      </c>
      <c r="J3" s="1" t="s">
        <v>948</v>
      </c>
      <c r="K3" s="1" t="s">
        <v>949</v>
      </c>
      <c r="L3" s="1" t="s">
        <v>950</v>
      </c>
      <c r="Q3" s="1" t="s">
        <v>944</v>
      </c>
      <c r="R3" s="1" t="s">
        <v>945</v>
      </c>
      <c r="S3" s="1" t="s">
        <v>1382</v>
      </c>
    </row>
    <row r="4" spans="1:19">
      <c r="A4" s="1">
        <v>3</v>
      </c>
      <c r="B4" s="1" t="s">
        <v>940</v>
      </c>
      <c r="C4" s="1" t="s">
        <v>58</v>
      </c>
      <c r="H4" s="1" t="s">
        <v>951</v>
      </c>
      <c r="I4" s="1" t="s">
        <v>952</v>
      </c>
      <c r="J4" s="1" t="s">
        <v>953</v>
      </c>
      <c r="K4" s="1" t="s">
        <v>954</v>
      </c>
      <c r="Q4" s="1" t="s">
        <v>944</v>
      </c>
      <c r="R4" s="1" t="s">
        <v>945</v>
      </c>
      <c r="S4" s="1" t="s">
        <v>1382</v>
      </c>
    </row>
    <row r="5" spans="1:19">
      <c r="A5" s="1">
        <v>4</v>
      </c>
      <c r="B5" s="1" t="s">
        <v>940</v>
      </c>
      <c r="C5" s="1" t="s">
        <v>58</v>
      </c>
      <c r="H5" s="1" t="s">
        <v>956</v>
      </c>
      <c r="I5" s="1" t="s">
        <v>957</v>
      </c>
      <c r="J5" s="1" t="s">
        <v>958</v>
      </c>
      <c r="K5" s="1" t="s">
        <v>959</v>
      </c>
      <c r="Q5" s="1" t="s">
        <v>967</v>
      </c>
      <c r="R5" s="1" t="s">
        <v>968</v>
      </c>
      <c r="S5" s="1" t="s">
        <v>1382</v>
      </c>
    </row>
    <row r="6" spans="1:19">
      <c r="A6" s="1">
        <v>5</v>
      </c>
      <c r="B6" s="1" t="s">
        <v>940</v>
      </c>
      <c r="C6" s="1" t="s">
        <v>58</v>
      </c>
      <c r="H6" s="1" t="s">
        <v>956</v>
      </c>
      <c r="I6" s="1" t="s">
        <v>957</v>
      </c>
      <c r="J6" s="1" t="s">
        <v>958</v>
      </c>
      <c r="K6" s="1" t="s">
        <v>959</v>
      </c>
      <c r="Q6" s="1" t="s">
        <v>960</v>
      </c>
      <c r="R6" s="1" t="s">
        <v>961</v>
      </c>
      <c r="S6" s="1" t="s">
        <v>1382</v>
      </c>
    </row>
    <row r="7" spans="1:19">
      <c r="A7" s="1">
        <v>6</v>
      </c>
      <c r="B7" s="1" t="s">
        <v>940</v>
      </c>
      <c r="C7" s="1" t="s">
        <v>58</v>
      </c>
      <c r="H7" s="1" t="s">
        <v>962</v>
      </c>
      <c r="I7" s="1" t="s">
        <v>963</v>
      </c>
      <c r="J7" s="1" t="s">
        <v>958</v>
      </c>
      <c r="K7" s="1" t="s">
        <v>964</v>
      </c>
      <c r="Q7" s="1" t="s">
        <v>967</v>
      </c>
      <c r="R7" s="1" t="s">
        <v>968</v>
      </c>
      <c r="S7" s="1" t="s">
        <v>1382</v>
      </c>
    </row>
    <row r="8" spans="1:19">
      <c r="A8" s="1">
        <v>7</v>
      </c>
      <c r="B8" s="1" t="s">
        <v>940</v>
      </c>
      <c r="C8" s="1" t="s">
        <v>58</v>
      </c>
      <c r="H8" s="1" t="s">
        <v>962</v>
      </c>
      <c r="I8" s="1" t="s">
        <v>963</v>
      </c>
      <c r="J8" s="1" t="s">
        <v>958</v>
      </c>
      <c r="K8" s="1" t="s">
        <v>964</v>
      </c>
      <c r="Q8" s="1" t="s">
        <v>965</v>
      </c>
      <c r="R8" s="1" t="s">
        <v>966</v>
      </c>
      <c r="S8" s="1" t="s">
        <v>1382</v>
      </c>
    </row>
    <row r="9" spans="1:19">
      <c r="A9" s="1">
        <v>8</v>
      </c>
      <c r="B9" s="1" t="s">
        <v>940</v>
      </c>
      <c r="C9" s="1" t="s">
        <v>58</v>
      </c>
      <c r="H9" s="1" t="s">
        <v>969</v>
      </c>
      <c r="I9" s="1" t="s">
        <v>970</v>
      </c>
      <c r="J9" s="1" t="s">
        <v>958</v>
      </c>
      <c r="K9" s="1" t="s">
        <v>971</v>
      </c>
      <c r="Q9" s="1" t="s">
        <v>965</v>
      </c>
      <c r="R9" s="1" t="s">
        <v>966</v>
      </c>
      <c r="S9" s="1" t="s">
        <v>1382</v>
      </c>
    </row>
    <row r="10" spans="1:19">
      <c r="A10" s="1">
        <v>9</v>
      </c>
      <c r="B10" s="1" t="s">
        <v>940</v>
      </c>
      <c r="C10" s="1" t="s">
        <v>58</v>
      </c>
      <c r="H10" s="1" t="s">
        <v>972</v>
      </c>
      <c r="I10" s="1" t="s">
        <v>973</v>
      </c>
      <c r="J10" s="1" t="s">
        <v>974</v>
      </c>
      <c r="K10" s="1" t="s">
        <v>975</v>
      </c>
      <c r="Q10" s="1" t="s">
        <v>944</v>
      </c>
      <c r="R10" s="1" t="s">
        <v>945</v>
      </c>
      <c r="S10" s="1" t="s">
        <v>1382</v>
      </c>
    </row>
    <row r="11" spans="1:19">
      <c r="A11" s="1">
        <v>10</v>
      </c>
      <c r="B11" s="1" t="s">
        <v>940</v>
      </c>
      <c r="C11" s="1" t="s">
        <v>58</v>
      </c>
      <c r="H11" s="1" t="s">
        <v>976</v>
      </c>
      <c r="I11" s="1" t="s">
        <v>977</v>
      </c>
      <c r="J11" s="1" t="s">
        <v>974</v>
      </c>
      <c r="K11" s="1" t="s">
        <v>1405</v>
      </c>
      <c r="Q11" s="1" t="s">
        <v>944</v>
      </c>
      <c r="R11" s="1" t="s">
        <v>945</v>
      </c>
      <c r="S11" s="1" t="s">
        <v>1382</v>
      </c>
    </row>
    <row r="12" spans="1:19">
      <c r="A12" s="1">
        <v>11</v>
      </c>
      <c r="B12" s="1" t="s">
        <v>940</v>
      </c>
      <c r="C12" s="1" t="s">
        <v>58</v>
      </c>
      <c r="H12" s="1" t="s">
        <v>978</v>
      </c>
      <c r="I12" s="1" t="s">
        <v>979</v>
      </c>
      <c r="J12" s="1" t="s">
        <v>974</v>
      </c>
      <c r="K12" s="1" t="s">
        <v>980</v>
      </c>
      <c r="L12" s="1" t="s">
        <v>981</v>
      </c>
      <c r="Q12" s="1" t="s">
        <v>982</v>
      </c>
      <c r="R12" s="1" t="s">
        <v>983</v>
      </c>
      <c r="S12" s="1" t="s">
        <v>1382</v>
      </c>
    </row>
    <row r="13" spans="1:19">
      <c r="A13" s="1">
        <v>12</v>
      </c>
      <c r="B13" s="1" t="s">
        <v>940</v>
      </c>
      <c r="C13" s="1" t="s">
        <v>58</v>
      </c>
      <c r="H13" s="1" t="s">
        <v>984</v>
      </c>
      <c r="I13" s="1" t="s">
        <v>985</v>
      </c>
      <c r="J13" s="1" t="s">
        <v>986</v>
      </c>
      <c r="K13" s="1" t="s">
        <v>987</v>
      </c>
      <c r="Q13" s="1" t="s">
        <v>944</v>
      </c>
      <c r="R13" s="1" t="s">
        <v>945</v>
      </c>
      <c r="S13" s="1" t="s">
        <v>1382</v>
      </c>
    </row>
    <row r="14" spans="1:19">
      <c r="A14" s="1">
        <v>13</v>
      </c>
      <c r="B14" s="1" t="s">
        <v>940</v>
      </c>
      <c r="C14" s="1" t="s">
        <v>58</v>
      </c>
      <c r="H14" s="1" t="s">
        <v>1083</v>
      </c>
      <c r="I14" s="1" t="s">
        <v>1339</v>
      </c>
      <c r="J14" s="1" t="s">
        <v>1084</v>
      </c>
      <c r="K14" s="1" t="s">
        <v>1085</v>
      </c>
      <c r="Q14" s="1" t="s">
        <v>1007</v>
      </c>
      <c r="R14" s="1" t="s">
        <v>1008</v>
      </c>
      <c r="S14" s="1" t="s">
        <v>1382</v>
      </c>
    </row>
    <row r="15" spans="1:19">
      <c r="A15" s="1">
        <v>14</v>
      </c>
      <c r="B15" s="1" t="s">
        <v>940</v>
      </c>
      <c r="C15" s="1" t="s">
        <v>58</v>
      </c>
      <c r="H15" s="1" t="s">
        <v>988</v>
      </c>
      <c r="I15" s="1" t="s">
        <v>989</v>
      </c>
      <c r="J15" s="1" t="s">
        <v>990</v>
      </c>
      <c r="K15" s="1" t="s">
        <v>991</v>
      </c>
      <c r="L15" s="1" t="s">
        <v>992</v>
      </c>
      <c r="Q15" s="1" t="s">
        <v>944</v>
      </c>
      <c r="R15" s="1" t="s">
        <v>945</v>
      </c>
      <c r="S15" s="1" t="s">
        <v>1382</v>
      </c>
    </row>
    <row r="16" spans="1:19">
      <c r="A16" s="1">
        <v>15</v>
      </c>
      <c r="B16" s="1" t="s">
        <v>940</v>
      </c>
      <c r="C16" s="1" t="s">
        <v>58</v>
      </c>
      <c r="H16" s="1" t="s">
        <v>993</v>
      </c>
      <c r="I16" s="1" t="s">
        <v>994</v>
      </c>
      <c r="J16" s="1" t="s">
        <v>995</v>
      </c>
      <c r="K16" s="1" t="s">
        <v>996</v>
      </c>
      <c r="L16" s="1" t="s">
        <v>997</v>
      </c>
      <c r="Q16" s="1" t="s">
        <v>944</v>
      </c>
      <c r="R16" s="1" t="s">
        <v>945</v>
      </c>
      <c r="S16" s="1" t="s">
        <v>1382</v>
      </c>
    </row>
    <row r="17" spans="1:19">
      <c r="A17" s="1">
        <v>16</v>
      </c>
      <c r="B17" s="1" t="s">
        <v>940</v>
      </c>
      <c r="C17" s="1" t="s">
        <v>58</v>
      </c>
      <c r="H17" s="1" t="s">
        <v>998</v>
      </c>
      <c r="I17" s="1" t="s">
        <v>999</v>
      </c>
      <c r="J17" s="1" t="s">
        <v>1000</v>
      </c>
      <c r="K17" s="1" t="s">
        <v>1001</v>
      </c>
      <c r="L17" s="1" t="s">
        <v>1002</v>
      </c>
      <c r="Q17" s="1" t="s">
        <v>944</v>
      </c>
      <c r="R17" s="1" t="s">
        <v>945</v>
      </c>
      <c r="S17" s="1" t="s">
        <v>1382</v>
      </c>
    </row>
    <row r="18" spans="1:19">
      <c r="A18" s="1">
        <v>17</v>
      </c>
      <c r="B18" s="1" t="s">
        <v>940</v>
      </c>
      <c r="C18" s="1" t="s">
        <v>58</v>
      </c>
      <c r="H18" s="1" t="s">
        <v>1003</v>
      </c>
      <c r="I18" s="1" t="s">
        <v>1004</v>
      </c>
      <c r="J18" s="1" t="s">
        <v>1005</v>
      </c>
      <c r="K18" s="1" t="s">
        <v>1006</v>
      </c>
      <c r="Q18" s="1" t="s">
        <v>1007</v>
      </c>
      <c r="R18" s="1" t="s">
        <v>1008</v>
      </c>
      <c r="S18" s="1" t="s">
        <v>1382</v>
      </c>
    </row>
    <row r="19" spans="1:19">
      <c r="A19" s="1">
        <v>18</v>
      </c>
      <c r="B19" s="1" t="s">
        <v>940</v>
      </c>
      <c r="C19" s="1" t="s">
        <v>58</v>
      </c>
      <c r="H19" s="1" t="s">
        <v>1009</v>
      </c>
      <c r="I19" s="1" t="s">
        <v>1010</v>
      </c>
      <c r="J19" s="1" t="s">
        <v>1011</v>
      </c>
      <c r="K19" s="1" t="s">
        <v>1012</v>
      </c>
      <c r="Q19" s="1" t="s">
        <v>967</v>
      </c>
      <c r="R19" s="1" t="s">
        <v>968</v>
      </c>
      <c r="S19" s="1" t="s">
        <v>1382</v>
      </c>
    </row>
    <row r="20" spans="1:19">
      <c r="A20" s="1">
        <v>19</v>
      </c>
      <c r="B20" s="1" t="s">
        <v>940</v>
      </c>
      <c r="C20" s="1" t="s">
        <v>58</v>
      </c>
      <c r="H20" s="1" t="s">
        <v>1013</v>
      </c>
      <c r="I20" s="1" t="s">
        <v>1014</v>
      </c>
      <c r="J20" s="1" t="s">
        <v>1015</v>
      </c>
      <c r="K20" s="1" t="s">
        <v>1016</v>
      </c>
      <c r="L20" s="1" t="s">
        <v>1017</v>
      </c>
      <c r="Q20" s="1" t="s">
        <v>960</v>
      </c>
      <c r="R20" s="1" t="s">
        <v>961</v>
      </c>
      <c r="S20" s="1" t="s">
        <v>1382</v>
      </c>
    </row>
    <row r="21" spans="1:19">
      <c r="A21" s="1">
        <v>20</v>
      </c>
      <c r="B21" s="1" t="s">
        <v>940</v>
      </c>
      <c r="C21" s="1" t="s">
        <v>58</v>
      </c>
      <c r="H21" s="1" t="s">
        <v>1043</v>
      </c>
      <c r="I21" s="1" t="s">
        <v>1383</v>
      </c>
      <c r="J21" s="1" t="s">
        <v>1044</v>
      </c>
      <c r="K21" s="1" t="s">
        <v>1045</v>
      </c>
      <c r="L21" s="1" t="s">
        <v>1046</v>
      </c>
      <c r="Q21" s="1" t="s">
        <v>967</v>
      </c>
      <c r="R21" s="1" t="s">
        <v>968</v>
      </c>
      <c r="S21" s="1" t="s">
        <v>1382</v>
      </c>
    </row>
    <row r="22" spans="1:19">
      <c r="A22" s="1">
        <v>21</v>
      </c>
      <c r="B22" s="1" t="s">
        <v>940</v>
      </c>
      <c r="C22" s="1" t="s">
        <v>58</v>
      </c>
      <c r="H22" s="1" t="s">
        <v>1018</v>
      </c>
      <c r="I22" s="1" t="s">
        <v>1019</v>
      </c>
      <c r="J22" s="1" t="s">
        <v>1020</v>
      </c>
      <c r="K22" s="1" t="s">
        <v>1021</v>
      </c>
      <c r="L22" s="1" t="s">
        <v>1022</v>
      </c>
      <c r="Q22" s="1" t="s">
        <v>944</v>
      </c>
      <c r="R22" s="1" t="s">
        <v>945</v>
      </c>
      <c r="S22" s="1" t="s">
        <v>1382</v>
      </c>
    </row>
    <row r="23" spans="1:19">
      <c r="A23" s="1">
        <v>22</v>
      </c>
      <c r="B23" s="1" t="s">
        <v>940</v>
      </c>
      <c r="C23" s="1" t="s">
        <v>58</v>
      </c>
      <c r="H23" s="1" t="s">
        <v>1023</v>
      </c>
      <c r="I23" s="1" t="s">
        <v>1024</v>
      </c>
      <c r="J23" s="1" t="s">
        <v>1025</v>
      </c>
      <c r="K23" s="1" t="s">
        <v>1021</v>
      </c>
      <c r="Q23" s="1" t="s">
        <v>944</v>
      </c>
      <c r="R23" s="1" t="s">
        <v>945</v>
      </c>
      <c r="S23" s="1" t="s">
        <v>1382</v>
      </c>
    </row>
    <row r="24" spans="1:19">
      <c r="A24" s="1">
        <v>23</v>
      </c>
      <c r="B24" s="1" t="s">
        <v>940</v>
      </c>
      <c r="C24" s="1" t="s">
        <v>58</v>
      </c>
      <c r="H24" s="1" t="s">
        <v>1117</v>
      </c>
      <c r="I24" s="1" t="s">
        <v>1340</v>
      </c>
      <c r="J24" s="1" t="s">
        <v>1118</v>
      </c>
      <c r="K24" s="1" t="s">
        <v>1119</v>
      </c>
      <c r="L24" s="1" t="s">
        <v>1120</v>
      </c>
      <c r="Q24" s="1" t="s">
        <v>1064</v>
      </c>
      <c r="R24" s="1" t="s">
        <v>1065</v>
      </c>
      <c r="S24" s="1" t="s">
        <v>1382</v>
      </c>
    </row>
    <row r="25" spans="1:19">
      <c r="A25" s="1">
        <v>24</v>
      </c>
      <c r="B25" s="1" t="s">
        <v>940</v>
      </c>
      <c r="C25" s="1" t="s">
        <v>58</v>
      </c>
      <c r="H25" s="1" t="s">
        <v>1384</v>
      </c>
      <c r="I25" s="1" t="s">
        <v>1385</v>
      </c>
      <c r="J25" s="1" t="s">
        <v>1386</v>
      </c>
      <c r="K25" s="1" t="s">
        <v>1155</v>
      </c>
      <c r="L25" s="1" t="s">
        <v>1387</v>
      </c>
      <c r="Q25" s="1" t="s">
        <v>960</v>
      </c>
      <c r="R25" s="1" t="s">
        <v>961</v>
      </c>
      <c r="S25" s="1" t="s">
        <v>1382</v>
      </c>
    </row>
    <row r="26" spans="1:19">
      <c r="A26" s="1">
        <v>25</v>
      </c>
      <c r="B26" s="1" t="s">
        <v>940</v>
      </c>
      <c r="C26" s="1" t="s">
        <v>58</v>
      </c>
      <c r="H26" s="1" t="s">
        <v>1026</v>
      </c>
      <c r="I26" s="1" t="s">
        <v>1027</v>
      </c>
      <c r="J26" s="1" t="s">
        <v>1028</v>
      </c>
      <c r="K26" s="1" t="s">
        <v>1029</v>
      </c>
      <c r="Q26" s="1" t="s">
        <v>944</v>
      </c>
      <c r="R26" s="1" t="s">
        <v>945</v>
      </c>
      <c r="S26" s="1" t="s">
        <v>1382</v>
      </c>
    </row>
    <row r="27" spans="1:19">
      <c r="A27" s="1">
        <v>26</v>
      </c>
      <c r="B27" s="1" t="s">
        <v>940</v>
      </c>
      <c r="C27" s="1" t="s">
        <v>58</v>
      </c>
      <c r="H27" s="1" t="s">
        <v>1047</v>
      </c>
      <c r="I27" s="1" t="s">
        <v>1420</v>
      </c>
      <c r="J27" s="1" t="s">
        <v>1048</v>
      </c>
      <c r="K27" s="1" t="s">
        <v>1421</v>
      </c>
      <c r="Q27" s="1" t="s">
        <v>967</v>
      </c>
      <c r="R27" s="1" t="s">
        <v>968</v>
      </c>
      <c r="S27" s="1" t="s">
        <v>1382</v>
      </c>
    </row>
    <row r="28" spans="1:19">
      <c r="A28" s="1">
        <v>27</v>
      </c>
      <c r="B28" s="1" t="s">
        <v>940</v>
      </c>
      <c r="C28" s="1" t="s">
        <v>58</v>
      </c>
      <c r="H28" s="1" t="s">
        <v>1030</v>
      </c>
      <c r="I28" s="1" t="s">
        <v>1031</v>
      </c>
      <c r="J28" s="1" t="s">
        <v>1032</v>
      </c>
      <c r="K28" s="1" t="s">
        <v>1033</v>
      </c>
      <c r="Q28" s="1" t="s">
        <v>944</v>
      </c>
      <c r="R28" s="1" t="s">
        <v>945</v>
      </c>
      <c r="S28" s="1" t="s">
        <v>1382</v>
      </c>
    </row>
    <row r="29" spans="1:19">
      <c r="A29" s="1">
        <v>28</v>
      </c>
      <c r="B29" s="1" t="s">
        <v>940</v>
      </c>
      <c r="C29" s="1" t="s">
        <v>58</v>
      </c>
      <c r="H29" s="1" t="s">
        <v>1034</v>
      </c>
      <c r="I29" s="1" t="s">
        <v>1035</v>
      </c>
      <c r="J29" s="1" t="s">
        <v>1036</v>
      </c>
      <c r="K29" s="1" t="s">
        <v>1049</v>
      </c>
      <c r="Q29" s="1" t="s">
        <v>1037</v>
      </c>
      <c r="R29" s="1" t="s">
        <v>1038</v>
      </c>
      <c r="S29" s="1" t="s">
        <v>1382</v>
      </c>
    </row>
    <row r="30" spans="1:19">
      <c r="A30" s="1">
        <v>29</v>
      </c>
      <c r="B30" s="1" t="s">
        <v>940</v>
      </c>
      <c r="C30" s="1" t="s">
        <v>58</v>
      </c>
      <c r="H30" s="1" t="s">
        <v>1039</v>
      </c>
      <c r="I30" s="1" t="s">
        <v>1040</v>
      </c>
      <c r="J30" s="1" t="s">
        <v>1041</v>
      </c>
      <c r="K30" s="1" t="s">
        <v>954</v>
      </c>
      <c r="L30" s="1" t="s">
        <v>1042</v>
      </c>
      <c r="Q30" s="1" t="s">
        <v>944</v>
      </c>
      <c r="R30" s="1" t="s">
        <v>945</v>
      </c>
      <c r="S30" s="1" t="s">
        <v>1382</v>
      </c>
    </row>
    <row r="31" spans="1:19">
      <c r="A31" s="1">
        <v>30</v>
      </c>
      <c r="B31" s="1" t="s">
        <v>940</v>
      </c>
      <c r="C31" s="1" t="s">
        <v>58</v>
      </c>
      <c r="H31" s="1" t="s">
        <v>1052</v>
      </c>
      <c r="I31" s="1" t="s">
        <v>1053</v>
      </c>
      <c r="J31" s="1" t="s">
        <v>1054</v>
      </c>
      <c r="K31" s="1" t="s">
        <v>1055</v>
      </c>
      <c r="Q31" s="1" t="s">
        <v>967</v>
      </c>
      <c r="R31" s="1" t="s">
        <v>968</v>
      </c>
      <c r="S31" s="1" t="s">
        <v>1382</v>
      </c>
    </row>
    <row r="32" spans="1:19">
      <c r="A32" s="1">
        <v>31</v>
      </c>
      <c r="B32" s="1" t="s">
        <v>940</v>
      </c>
      <c r="C32" s="1" t="s">
        <v>58</v>
      </c>
      <c r="H32" s="1" t="s">
        <v>1052</v>
      </c>
      <c r="I32" s="1" t="s">
        <v>1053</v>
      </c>
      <c r="J32" s="1" t="s">
        <v>1054</v>
      </c>
      <c r="K32" s="1" t="s">
        <v>1055</v>
      </c>
      <c r="Q32" s="1" t="s">
        <v>1056</v>
      </c>
      <c r="R32" s="1" t="s">
        <v>1057</v>
      </c>
      <c r="S32" s="1" t="s">
        <v>1382</v>
      </c>
    </row>
    <row r="33" spans="1:19">
      <c r="A33" s="1">
        <v>32</v>
      </c>
      <c r="B33" s="1" t="s">
        <v>940</v>
      </c>
      <c r="C33" s="1" t="s">
        <v>58</v>
      </c>
      <c r="H33" s="1" t="s">
        <v>1058</v>
      </c>
      <c r="I33" s="1" t="s">
        <v>1059</v>
      </c>
      <c r="J33" s="1" t="s">
        <v>1060</v>
      </c>
      <c r="K33" s="1" t="s">
        <v>1061</v>
      </c>
      <c r="L33" s="1" t="s">
        <v>1062</v>
      </c>
      <c r="Q33" s="1" t="s">
        <v>944</v>
      </c>
      <c r="R33" s="1" t="s">
        <v>945</v>
      </c>
      <c r="S33" s="1" t="s">
        <v>1382</v>
      </c>
    </row>
    <row r="34" spans="1:19">
      <c r="A34" s="1">
        <v>33</v>
      </c>
      <c r="B34" s="1" t="s">
        <v>940</v>
      </c>
      <c r="C34" s="1" t="s">
        <v>58</v>
      </c>
      <c r="H34" s="1" t="s">
        <v>1066</v>
      </c>
      <c r="I34" s="1" t="s">
        <v>1341</v>
      </c>
      <c r="J34" s="1" t="s">
        <v>1067</v>
      </c>
      <c r="K34" s="1" t="s">
        <v>1055</v>
      </c>
      <c r="Q34" s="1" t="s">
        <v>967</v>
      </c>
      <c r="R34" s="1" t="s">
        <v>968</v>
      </c>
      <c r="S34" s="1" t="s">
        <v>1382</v>
      </c>
    </row>
    <row r="35" spans="1:19">
      <c r="A35" s="1">
        <v>34</v>
      </c>
      <c r="B35" s="1" t="s">
        <v>940</v>
      </c>
      <c r="C35" s="1" t="s">
        <v>58</v>
      </c>
      <c r="H35" s="1" t="s">
        <v>1066</v>
      </c>
      <c r="I35" s="1" t="s">
        <v>1341</v>
      </c>
      <c r="J35" s="1" t="s">
        <v>1067</v>
      </c>
      <c r="K35" s="1" t="s">
        <v>1055</v>
      </c>
      <c r="Q35" s="1" t="s">
        <v>1068</v>
      </c>
      <c r="R35" s="1" t="s">
        <v>1069</v>
      </c>
      <c r="S35" s="1" t="s">
        <v>1382</v>
      </c>
    </row>
    <row r="36" spans="1:19">
      <c r="A36" s="1">
        <v>35</v>
      </c>
      <c r="B36" s="1" t="s">
        <v>940</v>
      </c>
      <c r="C36" s="1" t="s">
        <v>58</v>
      </c>
      <c r="H36" s="1" t="s">
        <v>1071</v>
      </c>
      <c r="I36" s="1" t="s">
        <v>1072</v>
      </c>
      <c r="J36" s="1" t="s">
        <v>1073</v>
      </c>
      <c r="K36" s="1" t="s">
        <v>1070</v>
      </c>
      <c r="Q36" s="1" t="s">
        <v>1007</v>
      </c>
      <c r="R36" s="1" t="s">
        <v>1008</v>
      </c>
      <c r="S36" s="1" t="s">
        <v>1382</v>
      </c>
    </row>
    <row r="37" spans="1:19">
      <c r="A37" s="1">
        <v>36</v>
      </c>
      <c r="B37" s="1" t="s">
        <v>940</v>
      </c>
      <c r="C37" s="1" t="s">
        <v>58</v>
      </c>
      <c r="H37" s="1" t="s">
        <v>1074</v>
      </c>
      <c r="I37" s="1" t="s">
        <v>1075</v>
      </c>
      <c r="J37" s="1" t="s">
        <v>958</v>
      </c>
      <c r="K37" s="1" t="s">
        <v>1076</v>
      </c>
      <c r="Q37" s="1" t="s">
        <v>1037</v>
      </c>
      <c r="R37" s="1" t="s">
        <v>1038</v>
      </c>
      <c r="S37" s="1" t="s">
        <v>1382</v>
      </c>
    </row>
    <row r="38" spans="1:19">
      <c r="A38" s="1">
        <v>37</v>
      </c>
      <c r="B38" s="1" t="s">
        <v>940</v>
      </c>
      <c r="C38" s="1" t="s">
        <v>58</v>
      </c>
      <c r="H38" s="1" t="s">
        <v>1077</v>
      </c>
      <c r="I38" s="1" t="s">
        <v>1078</v>
      </c>
      <c r="J38" s="1" t="s">
        <v>958</v>
      </c>
      <c r="K38" s="1" t="s">
        <v>1079</v>
      </c>
      <c r="Q38" s="1" t="s">
        <v>960</v>
      </c>
      <c r="R38" s="1" t="s">
        <v>961</v>
      </c>
      <c r="S38" s="1" t="s">
        <v>1382</v>
      </c>
    </row>
    <row r="39" spans="1:19">
      <c r="A39" s="1">
        <v>38</v>
      </c>
      <c r="B39" s="1" t="s">
        <v>940</v>
      </c>
      <c r="C39" s="1" t="s">
        <v>58</v>
      </c>
      <c r="H39" s="1" t="s">
        <v>1080</v>
      </c>
      <c r="I39" s="1" t="s">
        <v>1081</v>
      </c>
      <c r="J39" s="1" t="s">
        <v>958</v>
      </c>
      <c r="K39" s="1" t="s">
        <v>1082</v>
      </c>
      <c r="Q39" s="1" t="s">
        <v>1037</v>
      </c>
      <c r="R39" s="1" t="s">
        <v>1038</v>
      </c>
      <c r="S39" s="1" t="s">
        <v>1382</v>
      </c>
    </row>
    <row r="40" spans="1:19">
      <c r="A40" s="1">
        <v>39</v>
      </c>
      <c r="B40" s="1" t="s">
        <v>940</v>
      </c>
      <c r="C40" s="1" t="s">
        <v>58</v>
      </c>
      <c r="H40" s="1" t="s">
        <v>1086</v>
      </c>
      <c r="I40" s="1" t="s">
        <v>1087</v>
      </c>
      <c r="J40" s="1" t="s">
        <v>1088</v>
      </c>
      <c r="K40" s="1" t="s">
        <v>1089</v>
      </c>
      <c r="Q40" s="1" t="s">
        <v>1007</v>
      </c>
      <c r="R40" s="1" t="s">
        <v>1008</v>
      </c>
      <c r="S40" s="1" t="s">
        <v>1382</v>
      </c>
    </row>
    <row r="41" spans="1:19">
      <c r="A41" s="1">
        <v>40</v>
      </c>
      <c r="B41" s="1" t="s">
        <v>940</v>
      </c>
      <c r="C41" s="1" t="s">
        <v>58</v>
      </c>
      <c r="H41" s="1" t="s">
        <v>1090</v>
      </c>
      <c r="I41" s="1" t="s">
        <v>1091</v>
      </c>
      <c r="J41" s="1" t="s">
        <v>1092</v>
      </c>
      <c r="K41" s="1" t="s">
        <v>1089</v>
      </c>
      <c r="Q41" s="1" t="s">
        <v>1007</v>
      </c>
      <c r="R41" s="1" t="s">
        <v>1008</v>
      </c>
      <c r="S41" s="1" t="s">
        <v>1382</v>
      </c>
    </row>
    <row r="42" spans="1:19">
      <c r="A42" s="1">
        <v>41</v>
      </c>
      <c r="B42" s="1" t="s">
        <v>940</v>
      </c>
      <c r="C42" s="1" t="s">
        <v>58</v>
      </c>
      <c r="H42" s="1" t="s">
        <v>1093</v>
      </c>
      <c r="I42" s="1" t="s">
        <v>1094</v>
      </c>
      <c r="J42" s="1" t="s">
        <v>1095</v>
      </c>
      <c r="K42" s="1" t="s">
        <v>1096</v>
      </c>
      <c r="Q42" s="1" t="s">
        <v>944</v>
      </c>
      <c r="R42" s="1" t="s">
        <v>945</v>
      </c>
      <c r="S42" s="1" t="s">
        <v>1382</v>
      </c>
    </row>
    <row r="43" spans="1:19">
      <c r="A43" s="1">
        <v>42</v>
      </c>
      <c r="B43" s="1" t="s">
        <v>940</v>
      </c>
      <c r="C43" s="1" t="s">
        <v>58</v>
      </c>
      <c r="H43" s="1" t="s">
        <v>1097</v>
      </c>
      <c r="I43" s="1" t="s">
        <v>1098</v>
      </c>
      <c r="J43" s="1" t="s">
        <v>1099</v>
      </c>
      <c r="K43" s="1" t="s">
        <v>943</v>
      </c>
      <c r="L43" s="1" t="s">
        <v>1100</v>
      </c>
      <c r="Q43" s="1" t="s">
        <v>944</v>
      </c>
      <c r="R43" s="1" t="s">
        <v>945</v>
      </c>
      <c r="S43" s="1" t="s">
        <v>1382</v>
      </c>
    </row>
    <row r="44" spans="1:19">
      <c r="A44" s="1">
        <v>43</v>
      </c>
      <c r="B44" s="1" t="s">
        <v>940</v>
      </c>
      <c r="C44" s="1" t="s">
        <v>58</v>
      </c>
      <c r="H44" s="1" t="s">
        <v>1101</v>
      </c>
      <c r="I44" s="1" t="s">
        <v>1102</v>
      </c>
      <c r="J44" s="1" t="s">
        <v>1103</v>
      </c>
      <c r="K44" s="1" t="s">
        <v>954</v>
      </c>
      <c r="Q44" s="1" t="s">
        <v>944</v>
      </c>
      <c r="R44" s="1" t="s">
        <v>945</v>
      </c>
      <c r="S44" s="1" t="s">
        <v>1382</v>
      </c>
    </row>
    <row r="45" spans="1:19">
      <c r="A45" s="1">
        <v>44</v>
      </c>
      <c r="B45" s="1" t="s">
        <v>940</v>
      </c>
      <c r="C45" s="1" t="s">
        <v>58</v>
      </c>
      <c r="H45" s="1" t="s">
        <v>1104</v>
      </c>
      <c r="I45" s="1" t="s">
        <v>1105</v>
      </c>
      <c r="J45" s="1" t="s">
        <v>1106</v>
      </c>
      <c r="K45" s="1" t="s">
        <v>1029</v>
      </c>
      <c r="L45" s="1" t="s">
        <v>1107</v>
      </c>
      <c r="Q45" s="1" t="s">
        <v>944</v>
      </c>
      <c r="R45" s="1" t="s">
        <v>945</v>
      </c>
      <c r="S45" s="1" t="s">
        <v>1382</v>
      </c>
    </row>
    <row r="46" spans="1:19">
      <c r="A46" s="1">
        <v>45</v>
      </c>
      <c r="B46" s="1" t="s">
        <v>940</v>
      </c>
      <c r="C46" s="1" t="s">
        <v>58</v>
      </c>
      <c r="H46" s="1" t="s">
        <v>1108</v>
      </c>
      <c r="I46" s="1" t="s">
        <v>1109</v>
      </c>
      <c r="J46" s="1" t="s">
        <v>1032</v>
      </c>
      <c r="K46" s="1" t="s">
        <v>1110</v>
      </c>
      <c r="Q46" s="1" t="s">
        <v>944</v>
      </c>
      <c r="R46" s="1" t="s">
        <v>945</v>
      </c>
      <c r="S46" s="1" t="s">
        <v>1382</v>
      </c>
    </row>
    <row r="47" spans="1:19">
      <c r="A47" s="1">
        <v>46</v>
      </c>
      <c r="B47" s="1" t="s">
        <v>940</v>
      </c>
      <c r="C47" s="1" t="s">
        <v>58</v>
      </c>
      <c r="H47" s="1" t="s">
        <v>1111</v>
      </c>
      <c r="I47" s="1" t="s">
        <v>1112</v>
      </c>
      <c r="J47" s="1" t="s">
        <v>1113</v>
      </c>
      <c r="K47" s="1" t="s">
        <v>1021</v>
      </c>
      <c r="Q47" s="1" t="s">
        <v>944</v>
      </c>
      <c r="R47" s="1" t="s">
        <v>945</v>
      </c>
      <c r="S47" s="1" t="s">
        <v>1382</v>
      </c>
    </row>
    <row r="48" spans="1:19">
      <c r="A48" s="1">
        <v>47</v>
      </c>
      <c r="B48" s="1" t="s">
        <v>940</v>
      </c>
      <c r="C48" s="1" t="s">
        <v>58</v>
      </c>
      <c r="H48" s="1" t="s">
        <v>1114</v>
      </c>
      <c r="I48" s="1" t="s">
        <v>1115</v>
      </c>
      <c r="J48" s="1" t="s">
        <v>1116</v>
      </c>
      <c r="K48" s="1" t="s">
        <v>1061</v>
      </c>
      <c r="Q48" s="1" t="s">
        <v>944</v>
      </c>
      <c r="R48" s="1" t="s">
        <v>945</v>
      </c>
      <c r="S48" s="1" t="s">
        <v>1382</v>
      </c>
    </row>
    <row r="49" spans="1:19">
      <c r="A49" s="1">
        <v>48</v>
      </c>
      <c r="B49" s="1" t="s">
        <v>940</v>
      </c>
      <c r="C49" s="1" t="s">
        <v>58</v>
      </c>
      <c r="H49" s="1" t="s">
        <v>1122</v>
      </c>
      <c r="I49" s="1" t="s">
        <v>1123</v>
      </c>
      <c r="J49" s="1" t="s">
        <v>1124</v>
      </c>
      <c r="K49" s="1" t="s">
        <v>949</v>
      </c>
      <c r="L49" s="1" t="s">
        <v>1125</v>
      </c>
      <c r="Q49" s="1" t="s">
        <v>967</v>
      </c>
      <c r="R49" s="1" t="s">
        <v>968</v>
      </c>
      <c r="S49" s="1" t="s">
        <v>1382</v>
      </c>
    </row>
    <row r="50" spans="1:19">
      <c r="A50" s="1">
        <v>49</v>
      </c>
      <c r="B50" s="1" t="s">
        <v>940</v>
      </c>
      <c r="C50" s="1" t="s">
        <v>58</v>
      </c>
      <c r="H50" s="1" t="s">
        <v>1126</v>
      </c>
      <c r="I50" s="1" t="s">
        <v>1127</v>
      </c>
      <c r="J50" s="1" t="s">
        <v>1128</v>
      </c>
      <c r="K50" s="1" t="s">
        <v>1006</v>
      </c>
      <c r="Q50" s="1" t="s">
        <v>1007</v>
      </c>
      <c r="R50" s="1" t="s">
        <v>1008</v>
      </c>
      <c r="S50" s="1" t="s">
        <v>1382</v>
      </c>
    </row>
    <row r="51" spans="1:19">
      <c r="A51" s="1">
        <v>50</v>
      </c>
      <c r="B51" s="1" t="s">
        <v>940</v>
      </c>
      <c r="C51" s="1" t="s">
        <v>58</v>
      </c>
      <c r="H51" s="1" t="s">
        <v>1129</v>
      </c>
      <c r="I51" s="1" t="s">
        <v>1130</v>
      </c>
      <c r="J51" s="1" t="s">
        <v>1131</v>
      </c>
      <c r="K51" s="1" t="s">
        <v>1055</v>
      </c>
      <c r="Q51" s="1" t="s">
        <v>1007</v>
      </c>
      <c r="R51" s="1" t="s">
        <v>1008</v>
      </c>
      <c r="S51" s="1" t="s">
        <v>1382</v>
      </c>
    </row>
    <row r="52" spans="1:19">
      <c r="A52" s="1">
        <v>51</v>
      </c>
      <c r="B52" s="1" t="s">
        <v>940</v>
      </c>
      <c r="C52" s="1" t="s">
        <v>58</v>
      </c>
      <c r="H52" s="1" t="s">
        <v>1342</v>
      </c>
      <c r="I52" s="1" t="s">
        <v>1343</v>
      </c>
      <c r="J52" s="1" t="s">
        <v>1344</v>
      </c>
      <c r="K52" s="1" t="s">
        <v>1070</v>
      </c>
      <c r="L52" s="1" t="s">
        <v>1345</v>
      </c>
      <c r="Q52" s="1" t="s">
        <v>967</v>
      </c>
      <c r="R52" s="1" t="s">
        <v>968</v>
      </c>
      <c r="S52" s="1" t="s">
        <v>1382</v>
      </c>
    </row>
    <row r="53" spans="1:19">
      <c r="A53" s="1">
        <v>52</v>
      </c>
      <c r="B53" s="1" t="s">
        <v>940</v>
      </c>
      <c r="C53" s="1" t="s">
        <v>58</v>
      </c>
      <c r="H53" s="1" t="s">
        <v>1132</v>
      </c>
      <c r="I53" s="1" t="s">
        <v>1133</v>
      </c>
      <c r="J53" s="1" t="s">
        <v>1134</v>
      </c>
      <c r="K53" s="1" t="s">
        <v>1135</v>
      </c>
      <c r="Q53" s="1" t="s">
        <v>967</v>
      </c>
      <c r="R53" s="1" t="s">
        <v>968</v>
      </c>
      <c r="S53" s="1" t="s">
        <v>1382</v>
      </c>
    </row>
    <row r="54" spans="1:19">
      <c r="A54" s="1">
        <v>53</v>
      </c>
      <c r="B54" s="1" t="s">
        <v>940</v>
      </c>
      <c r="C54" s="1" t="s">
        <v>58</v>
      </c>
      <c r="H54" s="1" t="s">
        <v>1137</v>
      </c>
      <c r="I54" s="1" t="s">
        <v>1138</v>
      </c>
      <c r="J54" s="1" t="s">
        <v>1139</v>
      </c>
      <c r="K54" s="1" t="s">
        <v>1136</v>
      </c>
      <c r="L54" s="1" t="s">
        <v>1140</v>
      </c>
      <c r="Q54" s="1" t="s">
        <v>1050</v>
      </c>
      <c r="R54" s="1" t="s">
        <v>1051</v>
      </c>
      <c r="S54" s="1" t="s">
        <v>1382</v>
      </c>
    </row>
    <row r="55" spans="1:19">
      <c r="A55" s="1">
        <v>54</v>
      </c>
      <c r="B55" s="1" t="s">
        <v>940</v>
      </c>
      <c r="C55" s="1" t="s">
        <v>58</v>
      </c>
      <c r="H55" s="1" t="s">
        <v>1141</v>
      </c>
      <c r="I55" s="1" t="s">
        <v>1142</v>
      </c>
      <c r="J55" s="1" t="s">
        <v>1143</v>
      </c>
      <c r="K55" s="1" t="s">
        <v>1006</v>
      </c>
      <c r="L55" s="1" t="s">
        <v>1144</v>
      </c>
      <c r="Q55" s="1" t="s">
        <v>944</v>
      </c>
      <c r="R55" s="1" t="s">
        <v>945</v>
      </c>
      <c r="S55" s="1" t="s">
        <v>1382</v>
      </c>
    </row>
    <row r="56" spans="1:19">
      <c r="A56" s="1">
        <v>55</v>
      </c>
      <c r="B56" s="1" t="s">
        <v>940</v>
      </c>
      <c r="C56" s="1" t="s">
        <v>58</v>
      </c>
      <c r="H56" s="1" t="s">
        <v>1145</v>
      </c>
      <c r="I56" s="1" t="s">
        <v>1146</v>
      </c>
      <c r="J56" s="1" t="s">
        <v>1147</v>
      </c>
      <c r="K56" s="1" t="s">
        <v>1136</v>
      </c>
      <c r="L56" s="1" t="s">
        <v>1148</v>
      </c>
      <c r="Q56" s="1" t="s">
        <v>944</v>
      </c>
      <c r="R56" s="1" t="s">
        <v>945</v>
      </c>
      <c r="S56" s="1" t="s">
        <v>1382</v>
      </c>
    </row>
    <row r="57" spans="1:19">
      <c r="A57" s="1">
        <v>56</v>
      </c>
      <c r="B57" s="1" t="s">
        <v>940</v>
      </c>
      <c r="C57" s="1" t="s">
        <v>58</v>
      </c>
      <c r="H57" s="1" t="s">
        <v>1149</v>
      </c>
      <c r="I57" s="1" t="s">
        <v>1150</v>
      </c>
      <c r="J57" s="1" t="s">
        <v>1151</v>
      </c>
      <c r="K57" s="1" t="s">
        <v>996</v>
      </c>
      <c r="Q57" s="1" t="s">
        <v>944</v>
      </c>
      <c r="R57" s="1" t="s">
        <v>945</v>
      </c>
      <c r="S57" s="1" t="s">
        <v>1382</v>
      </c>
    </row>
    <row r="58" spans="1:19">
      <c r="A58" s="1">
        <v>57</v>
      </c>
      <c r="B58" s="1" t="s">
        <v>940</v>
      </c>
      <c r="C58" s="1" t="s">
        <v>58</v>
      </c>
      <c r="H58" s="1" t="s">
        <v>1152</v>
      </c>
      <c r="I58" s="1" t="s">
        <v>1153</v>
      </c>
      <c r="J58" s="1" t="s">
        <v>1154</v>
      </c>
      <c r="K58" s="1" t="s">
        <v>1155</v>
      </c>
      <c r="L58" s="1" t="s">
        <v>1156</v>
      </c>
      <c r="Q58" s="1" t="s">
        <v>944</v>
      </c>
      <c r="R58" s="1" t="s">
        <v>945</v>
      </c>
      <c r="S58" s="1" t="s">
        <v>1382</v>
      </c>
    </row>
    <row r="59" spans="1:19">
      <c r="A59" s="1">
        <v>58</v>
      </c>
      <c r="B59" s="1" t="s">
        <v>940</v>
      </c>
      <c r="C59" s="1" t="s">
        <v>58</v>
      </c>
      <c r="H59" s="1" t="s">
        <v>1152</v>
      </c>
      <c r="I59" s="1" t="s">
        <v>1153</v>
      </c>
      <c r="J59" s="1" t="s">
        <v>1154</v>
      </c>
      <c r="K59" s="1" t="s">
        <v>1155</v>
      </c>
      <c r="L59" s="1" t="s">
        <v>1156</v>
      </c>
      <c r="Q59" s="1" t="s">
        <v>1157</v>
      </c>
      <c r="R59" s="1" t="s">
        <v>1158</v>
      </c>
      <c r="S59" s="1" t="s">
        <v>1382</v>
      </c>
    </row>
    <row r="60" spans="1:19">
      <c r="A60" s="1">
        <v>59</v>
      </c>
      <c r="B60" s="1" t="s">
        <v>940</v>
      </c>
      <c r="C60" s="1" t="s">
        <v>58</v>
      </c>
      <c r="H60" s="1" t="s">
        <v>1160</v>
      </c>
      <c r="I60" s="1" t="s">
        <v>1161</v>
      </c>
      <c r="J60" s="1" t="s">
        <v>1162</v>
      </c>
      <c r="K60" s="1" t="s">
        <v>1163</v>
      </c>
      <c r="Q60" s="1" t="s">
        <v>967</v>
      </c>
      <c r="R60" s="1" t="s">
        <v>968</v>
      </c>
      <c r="S60" s="1" t="s">
        <v>1382</v>
      </c>
    </row>
    <row r="61" spans="1:19">
      <c r="A61" s="1">
        <v>60</v>
      </c>
      <c r="B61" s="1" t="s">
        <v>940</v>
      </c>
      <c r="C61" s="1" t="s">
        <v>58</v>
      </c>
      <c r="H61" s="1" t="s">
        <v>1160</v>
      </c>
      <c r="I61" s="1" t="s">
        <v>1161</v>
      </c>
      <c r="J61" s="1" t="s">
        <v>1162</v>
      </c>
      <c r="K61" s="1" t="s">
        <v>1163</v>
      </c>
      <c r="Q61" s="1" t="s">
        <v>1056</v>
      </c>
      <c r="R61" s="1" t="s">
        <v>1057</v>
      </c>
      <c r="S61" s="1" t="s">
        <v>1382</v>
      </c>
    </row>
    <row r="62" spans="1:19">
      <c r="A62" s="1">
        <v>61</v>
      </c>
      <c r="B62" s="1" t="s">
        <v>940</v>
      </c>
      <c r="C62" s="1" t="s">
        <v>58</v>
      </c>
      <c r="H62" s="1" t="s">
        <v>1160</v>
      </c>
      <c r="I62" s="1" t="s">
        <v>1161</v>
      </c>
      <c r="J62" s="1" t="s">
        <v>1162</v>
      </c>
      <c r="K62" s="1" t="s">
        <v>1163</v>
      </c>
      <c r="Q62" s="1" t="s">
        <v>1388</v>
      </c>
      <c r="R62" s="1" t="s">
        <v>1389</v>
      </c>
      <c r="S62" s="1" t="s">
        <v>1382</v>
      </c>
    </row>
    <row r="63" spans="1:19">
      <c r="A63" s="1">
        <v>62</v>
      </c>
      <c r="B63" s="1" t="s">
        <v>940</v>
      </c>
      <c r="C63" s="1" t="s">
        <v>58</v>
      </c>
      <c r="H63" s="1" t="s">
        <v>1164</v>
      </c>
      <c r="I63" s="1" t="s">
        <v>1165</v>
      </c>
      <c r="J63" s="1" t="s">
        <v>1166</v>
      </c>
      <c r="K63" s="1" t="s">
        <v>954</v>
      </c>
      <c r="L63" s="1" t="s">
        <v>1422</v>
      </c>
      <c r="Q63" s="1" t="s">
        <v>944</v>
      </c>
      <c r="R63" s="1" t="s">
        <v>945</v>
      </c>
      <c r="S63" s="1" t="s">
        <v>1382</v>
      </c>
    </row>
    <row r="64" spans="1:19">
      <c r="A64" s="1">
        <v>63</v>
      </c>
      <c r="B64" s="1" t="s">
        <v>940</v>
      </c>
      <c r="C64" s="1" t="s">
        <v>58</v>
      </c>
      <c r="H64" s="1" t="s">
        <v>1167</v>
      </c>
      <c r="I64" s="1" t="s">
        <v>1165</v>
      </c>
      <c r="J64" s="1" t="s">
        <v>1168</v>
      </c>
      <c r="K64" s="1" t="s">
        <v>1169</v>
      </c>
      <c r="Q64" s="1" t="s">
        <v>944</v>
      </c>
      <c r="R64" s="1" t="s">
        <v>945</v>
      </c>
      <c r="S64" s="1" t="s">
        <v>1382</v>
      </c>
    </row>
    <row r="65" spans="1:19">
      <c r="A65" s="1">
        <v>64</v>
      </c>
      <c r="B65" s="1" t="s">
        <v>940</v>
      </c>
      <c r="C65" s="1" t="s">
        <v>58</v>
      </c>
      <c r="H65" s="1" t="s">
        <v>1170</v>
      </c>
      <c r="I65" s="1" t="s">
        <v>1171</v>
      </c>
      <c r="J65" s="1" t="s">
        <v>1172</v>
      </c>
      <c r="K65" s="1" t="s">
        <v>1173</v>
      </c>
      <c r="L65" s="1" t="s">
        <v>1174</v>
      </c>
      <c r="Q65" s="1" t="s">
        <v>944</v>
      </c>
      <c r="R65" s="1" t="s">
        <v>945</v>
      </c>
      <c r="S65" s="1" t="s">
        <v>1382</v>
      </c>
    </row>
    <row r="66" spans="1:19">
      <c r="A66" s="1">
        <v>65</v>
      </c>
      <c r="B66" s="1" t="s">
        <v>940</v>
      </c>
      <c r="C66" s="1" t="s">
        <v>58</v>
      </c>
      <c r="H66" s="1" t="s">
        <v>1175</v>
      </c>
      <c r="I66" s="1" t="s">
        <v>1176</v>
      </c>
      <c r="J66" s="1" t="s">
        <v>1177</v>
      </c>
      <c r="K66" s="1" t="s">
        <v>1119</v>
      </c>
      <c r="L66" s="1" t="s">
        <v>1178</v>
      </c>
      <c r="Q66" s="1" t="s">
        <v>944</v>
      </c>
      <c r="R66" s="1" t="s">
        <v>945</v>
      </c>
      <c r="S66" s="1" t="s">
        <v>1382</v>
      </c>
    </row>
    <row r="67" spans="1:19">
      <c r="A67" s="1">
        <v>66</v>
      </c>
      <c r="B67" s="1" t="s">
        <v>940</v>
      </c>
      <c r="C67" s="1" t="s">
        <v>58</v>
      </c>
      <c r="H67" s="1" t="s">
        <v>1179</v>
      </c>
      <c r="I67" s="1" t="s">
        <v>1180</v>
      </c>
      <c r="J67" s="1" t="s">
        <v>1181</v>
      </c>
      <c r="K67" s="1" t="s">
        <v>1182</v>
      </c>
      <c r="Q67" s="1" t="s">
        <v>1056</v>
      </c>
      <c r="R67" s="1" t="s">
        <v>1057</v>
      </c>
      <c r="S67" s="1" t="s">
        <v>1382</v>
      </c>
    </row>
    <row r="68" spans="1:19">
      <c r="A68" s="1">
        <v>67</v>
      </c>
      <c r="B68" s="1" t="s">
        <v>940</v>
      </c>
      <c r="C68" s="1" t="s">
        <v>58</v>
      </c>
      <c r="H68" s="1" t="s">
        <v>1179</v>
      </c>
      <c r="I68" s="1" t="s">
        <v>1180</v>
      </c>
      <c r="J68" s="1" t="s">
        <v>1181</v>
      </c>
      <c r="K68" s="1" t="s">
        <v>1182</v>
      </c>
      <c r="Q68" s="1" t="s">
        <v>967</v>
      </c>
      <c r="R68" s="1" t="s">
        <v>968</v>
      </c>
      <c r="S68" s="1" t="s">
        <v>1382</v>
      </c>
    </row>
    <row r="69" spans="1:19">
      <c r="A69" s="1">
        <v>68</v>
      </c>
      <c r="B69" s="1" t="s">
        <v>940</v>
      </c>
      <c r="C69" s="1" t="s">
        <v>58</v>
      </c>
      <c r="H69" s="1" t="s">
        <v>1183</v>
      </c>
      <c r="I69" s="1" t="s">
        <v>1184</v>
      </c>
      <c r="J69" s="1" t="s">
        <v>1185</v>
      </c>
      <c r="K69" s="1" t="s">
        <v>1186</v>
      </c>
      <c r="Q69" s="1" t="s">
        <v>967</v>
      </c>
      <c r="R69" s="1" t="s">
        <v>968</v>
      </c>
      <c r="S69" s="1" t="s">
        <v>1382</v>
      </c>
    </row>
    <row r="70" spans="1:19">
      <c r="A70" s="1">
        <v>69</v>
      </c>
      <c r="B70" s="1" t="s">
        <v>940</v>
      </c>
      <c r="C70" s="1" t="s">
        <v>58</v>
      </c>
      <c r="H70" s="1" t="s">
        <v>1187</v>
      </c>
      <c r="I70" s="1" t="s">
        <v>1184</v>
      </c>
      <c r="J70" s="1" t="s">
        <v>1185</v>
      </c>
      <c r="K70" s="1" t="s">
        <v>1188</v>
      </c>
      <c r="Q70" s="1" t="s">
        <v>967</v>
      </c>
      <c r="R70" s="1" t="s">
        <v>968</v>
      </c>
      <c r="S70" s="1" t="s">
        <v>1382</v>
      </c>
    </row>
    <row r="71" spans="1:19">
      <c r="A71" s="1">
        <v>70</v>
      </c>
      <c r="B71" s="1" t="s">
        <v>940</v>
      </c>
      <c r="C71" s="1" t="s">
        <v>58</v>
      </c>
      <c r="H71" s="1" t="s">
        <v>1430</v>
      </c>
      <c r="I71" s="1" t="s">
        <v>1431</v>
      </c>
      <c r="J71" s="1" t="s">
        <v>1432</v>
      </c>
      <c r="K71" s="1" t="s">
        <v>1163</v>
      </c>
      <c r="Q71" s="1" t="s">
        <v>1037</v>
      </c>
      <c r="R71" s="1" t="s">
        <v>1038</v>
      </c>
      <c r="S71" s="1" t="s">
        <v>1382</v>
      </c>
    </row>
    <row r="72" spans="1:19">
      <c r="A72" s="1">
        <v>71</v>
      </c>
      <c r="B72" s="1" t="s">
        <v>940</v>
      </c>
      <c r="C72" s="1" t="s">
        <v>58</v>
      </c>
      <c r="H72" s="1" t="s">
        <v>1430</v>
      </c>
      <c r="I72" s="1" t="s">
        <v>1431</v>
      </c>
      <c r="J72" s="1" t="s">
        <v>1432</v>
      </c>
      <c r="K72" s="1" t="s">
        <v>1163</v>
      </c>
      <c r="Q72" s="1" t="s">
        <v>1433</v>
      </c>
      <c r="R72" s="1" t="s">
        <v>1434</v>
      </c>
      <c r="S72" s="1" t="s">
        <v>1382</v>
      </c>
    </row>
    <row r="73" spans="1:19">
      <c r="A73" s="1">
        <v>72</v>
      </c>
      <c r="B73" s="1" t="s">
        <v>940</v>
      </c>
      <c r="C73" s="1" t="s">
        <v>58</v>
      </c>
      <c r="H73" s="1" t="s">
        <v>1390</v>
      </c>
      <c r="I73" s="1" t="s">
        <v>1391</v>
      </c>
      <c r="J73" s="1" t="s">
        <v>1392</v>
      </c>
      <c r="K73" s="1" t="s">
        <v>1070</v>
      </c>
      <c r="L73" s="1" t="s">
        <v>1393</v>
      </c>
      <c r="Q73" s="1" t="s">
        <v>1037</v>
      </c>
      <c r="R73" s="1" t="s">
        <v>1038</v>
      </c>
      <c r="S73" s="1" t="s">
        <v>1382</v>
      </c>
    </row>
    <row r="74" spans="1:19">
      <c r="A74" s="1">
        <v>73</v>
      </c>
      <c r="B74" s="1" t="s">
        <v>940</v>
      </c>
      <c r="C74" s="1" t="s">
        <v>58</v>
      </c>
      <c r="H74" s="1" t="s">
        <v>1394</v>
      </c>
      <c r="I74" s="1" t="s">
        <v>1395</v>
      </c>
      <c r="J74" s="1" t="s">
        <v>1396</v>
      </c>
      <c r="K74" s="1" t="s">
        <v>1229</v>
      </c>
      <c r="L74" s="1" t="s">
        <v>1397</v>
      </c>
      <c r="Q74" s="1" t="s">
        <v>967</v>
      </c>
      <c r="R74" s="1" t="s">
        <v>968</v>
      </c>
      <c r="S74" s="1" t="s">
        <v>1382</v>
      </c>
    </row>
    <row r="75" spans="1:19">
      <c r="A75" s="1">
        <v>74</v>
      </c>
      <c r="B75" s="1" t="s">
        <v>940</v>
      </c>
      <c r="C75" s="1" t="s">
        <v>58</v>
      </c>
      <c r="H75" s="1" t="s">
        <v>1394</v>
      </c>
      <c r="I75" s="1" t="s">
        <v>1395</v>
      </c>
      <c r="J75" s="1" t="s">
        <v>1396</v>
      </c>
      <c r="K75" s="1" t="s">
        <v>1229</v>
      </c>
      <c r="L75" s="1" t="s">
        <v>1397</v>
      </c>
      <c r="Q75" s="1" t="s">
        <v>960</v>
      </c>
      <c r="R75" s="1" t="s">
        <v>961</v>
      </c>
      <c r="S75" s="1" t="s">
        <v>1382</v>
      </c>
    </row>
    <row r="76" spans="1:19">
      <c r="A76" s="1">
        <v>75</v>
      </c>
      <c r="B76" s="1" t="s">
        <v>940</v>
      </c>
      <c r="C76" s="1" t="s">
        <v>58</v>
      </c>
      <c r="H76" s="1" t="s">
        <v>1189</v>
      </c>
      <c r="I76" s="1" t="s">
        <v>1190</v>
      </c>
      <c r="J76" s="1" t="s">
        <v>1191</v>
      </c>
      <c r="K76" s="1" t="s">
        <v>1061</v>
      </c>
      <c r="Q76" s="1" t="s">
        <v>944</v>
      </c>
      <c r="R76" s="1" t="s">
        <v>945</v>
      </c>
      <c r="S76" s="1" t="s">
        <v>1382</v>
      </c>
    </row>
    <row r="77" spans="1:19">
      <c r="A77" s="1">
        <v>76</v>
      </c>
      <c r="B77" s="1" t="s">
        <v>940</v>
      </c>
      <c r="C77" s="1" t="s">
        <v>58</v>
      </c>
      <c r="H77" s="1" t="s">
        <v>1192</v>
      </c>
      <c r="I77" s="1" t="s">
        <v>1193</v>
      </c>
      <c r="J77" s="1" t="s">
        <v>1194</v>
      </c>
      <c r="K77" s="1" t="s">
        <v>1121</v>
      </c>
      <c r="Q77" s="1" t="s">
        <v>944</v>
      </c>
      <c r="R77" s="1" t="s">
        <v>945</v>
      </c>
      <c r="S77" s="1" t="s">
        <v>1382</v>
      </c>
    </row>
    <row r="78" spans="1:19">
      <c r="A78" s="1">
        <v>77</v>
      </c>
      <c r="B78" s="1" t="s">
        <v>940</v>
      </c>
      <c r="C78" s="1" t="s">
        <v>58</v>
      </c>
      <c r="H78" s="1" t="s">
        <v>1195</v>
      </c>
      <c r="I78" s="1" t="s">
        <v>1196</v>
      </c>
      <c r="J78" s="1" t="s">
        <v>1197</v>
      </c>
      <c r="K78" s="1" t="s">
        <v>1070</v>
      </c>
      <c r="L78" s="1" t="s">
        <v>1198</v>
      </c>
      <c r="Q78" s="1" t="s">
        <v>944</v>
      </c>
      <c r="R78" s="1" t="s">
        <v>945</v>
      </c>
      <c r="S78" s="1" t="s">
        <v>1382</v>
      </c>
    </row>
    <row r="79" spans="1:19">
      <c r="A79" s="1">
        <v>78</v>
      </c>
      <c r="B79" s="1" t="s">
        <v>940</v>
      </c>
      <c r="C79" s="1" t="s">
        <v>58</v>
      </c>
      <c r="H79" s="1" t="s">
        <v>1199</v>
      </c>
      <c r="I79" s="1" t="s">
        <v>1200</v>
      </c>
      <c r="J79" s="1" t="s">
        <v>1201</v>
      </c>
      <c r="K79" s="1" t="s">
        <v>954</v>
      </c>
      <c r="Q79" s="1" t="s">
        <v>1007</v>
      </c>
      <c r="R79" s="1" t="s">
        <v>1008</v>
      </c>
      <c r="S79" s="1" t="s">
        <v>1382</v>
      </c>
    </row>
    <row r="80" spans="1:19">
      <c r="A80" s="1">
        <v>79</v>
      </c>
      <c r="B80" s="1" t="s">
        <v>940</v>
      </c>
      <c r="C80" s="1" t="s">
        <v>58</v>
      </c>
      <c r="H80" s="1" t="s">
        <v>1202</v>
      </c>
      <c r="I80" s="1" t="s">
        <v>1203</v>
      </c>
      <c r="J80" s="1" t="s">
        <v>1204</v>
      </c>
      <c r="K80" s="1" t="s">
        <v>1012</v>
      </c>
      <c r="L80" s="1" t="s">
        <v>1205</v>
      </c>
      <c r="Q80" s="1" t="s">
        <v>1007</v>
      </c>
      <c r="R80" s="1" t="s">
        <v>1008</v>
      </c>
      <c r="S80" s="1" t="s">
        <v>1382</v>
      </c>
    </row>
    <row r="81" spans="1:19">
      <c r="A81" s="1">
        <v>80</v>
      </c>
      <c r="B81" s="1" t="s">
        <v>940</v>
      </c>
      <c r="C81" s="1" t="s">
        <v>58</v>
      </c>
      <c r="H81" s="1" t="s">
        <v>1206</v>
      </c>
      <c r="I81" s="1" t="s">
        <v>1207</v>
      </c>
      <c r="J81" s="1" t="s">
        <v>1208</v>
      </c>
      <c r="K81" s="1" t="s">
        <v>1085</v>
      </c>
      <c r="Q81" s="1" t="s">
        <v>944</v>
      </c>
      <c r="R81" s="1" t="s">
        <v>945</v>
      </c>
      <c r="S81" s="1" t="s">
        <v>1382</v>
      </c>
    </row>
    <row r="82" spans="1:19">
      <c r="A82" s="1">
        <v>81</v>
      </c>
      <c r="B82" s="1" t="s">
        <v>940</v>
      </c>
      <c r="C82" s="1" t="s">
        <v>58</v>
      </c>
      <c r="H82" s="1" t="s">
        <v>1209</v>
      </c>
      <c r="I82" s="1" t="s">
        <v>1210</v>
      </c>
      <c r="J82" s="1" t="s">
        <v>1211</v>
      </c>
      <c r="K82" s="1" t="s">
        <v>1212</v>
      </c>
      <c r="Q82" s="1" t="s">
        <v>967</v>
      </c>
      <c r="R82" s="1" t="s">
        <v>968</v>
      </c>
      <c r="S82" s="1" t="s">
        <v>1382</v>
      </c>
    </row>
    <row r="83" spans="1:19">
      <c r="A83" s="1">
        <v>82</v>
      </c>
      <c r="B83" s="1" t="s">
        <v>940</v>
      </c>
      <c r="C83" s="1" t="s">
        <v>58</v>
      </c>
      <c r="H83" s="1" t="s">
        <v>1213</v>
      </c>
      <c r="I83" s="1" t="s">
        <v>1214</v>
      </c>
      <c r="J83" s="1" t="s">
        <v>1215</v>
      </c>
      <c r="K83" s="1" t="s">
        <v>955</v>
      </c>
      <c r="Q83" s="1" t="s">
        <v>967</v>
      </c>
      <c r="R83" s="1" t="s">
        <v>968</v>
      </c>
      <c r="S83" s="1" t="s">
        <v>1382</v>
      </c>
    </row>
    <row r="84" spans="1:19">
      <c r="A84" s="1">
        <v>83</v>
      </c>
      <c r="B84" s="1" t="s">
        <v>940</v>
      </c>
      <c r="C84" s="1" t="s">
        <v>58</v>
      </c>
      <c r="H84" s="1" t="s">
        <v>1216</v>
      </c>
      <c r="I84" s="1" t="s">
        <v>1217</v>
      </c>
      <c r="J84" s="1" t="s">
        <v>1218</v>
      </c>
      <c r="K84" s="1" t="s">
        <v>1398</v>
      </c>
      <c r="Q84" s="1" t="s">
        <v>967</v>
      </c>
      <c r="R84" s="1" t="s">
        <v>968</v>
      </c>
      <c r="S84" s="1" t="s">
        <v>1382</v>
      </c>
    </row>
    <row r="85" spans="1:19">
      <c r="A85" s="1">
        <v>84</v>
      </c>
      <c r="B85" s="1" t="s">
        <v>940</v>
      </c>
      <c r="C85" s="1" t="s">
        <v>58</v>
      </c>
      <c r="H85" s="1" t="s">
        <v>1219</v>
      </c>
      <c r="I85" s="1" t="s">
        <v>1220</v>
      </c>
      <c r="J85" s="1" t="s">
        <v>1221</v>
      </c>
      <c r="K85" s="1" t="s">
        <v>1021</v>
      </c>
      <c r="Q85" s="1" t="s">
        <v>944</v>
      </c>
      <c r="R85" s="1" t="s">
        <v>945</v>
      </c>
      <c r="S85" s="1" t="s">
        <v>1382</v>
      </c>
    </row>
    <row r="86" spans="1:19">
      <c r="A86" s="1">
        <v>85</v>
      </c>
      <c r="B86" s="1" t="s">
        <v>940</v>
      </c>
      <c r="C86" s="1" t="s">
        <v>58</v>
      </c>
      <c r="H86" s="1" t="s">
        <v>1226</v>
      </c>
      <c r="I86" s="1" t="s">
        <v>1227</v>
      </c>
      <c r="J86" s="1" t="s">
        <v>1228</v>
      </c>
      <c r="K86" s="1" t="s">
        <v>1229</v>
      </c>
      <c r="Q86" s="1" t="s">
        <v>1056</v>
      </c>
      <c r="R86" s="1" t="s">
        <v>1057</v>
      </c>
      <c r="S86" s="1" t="s">
        <v>1382</v>
      </c>
    </row>
    <row r="87" spans="1:19">
      <c r="A87" s="1">
        <v>86</v>
      </c>
      <c r="B87" s="1" t="s">
        <v>940</v>
      </c>
      <c r="C87" s="1" t="s">
        <v>58</v>
      </c>
      <c r="H87" s="1" t="s">
        <v>1226</v>
      </c>
      <c r="I87" s="1" t="s">
        <v>1227</v>
      </c>
      <c r="J87" s="1" t="s">
        <v>1228</v>
      </c>
      <c r="K87" s="1" t="s">
        <v>1229</v>
      </c>
      <c r="Q87" s="1" t="s">
        <v>967</v>
      </c>
      <c r="R87" s="1" t="s">
        <v>968</v>
      </c>
      <c r="S87" s="1" t="s">
        <v>1382</v>
      </c>
    </row>
    <row r="88" spans="1:19">
      <c r="A88" s="1">
        <v>87</v>
      </c>
      <c r="B88" s="1" t="s">
        <v>940</v>
      </c>
      <c r="C88" s="1" t="s">
        <v>58</v>
      </c>
      <c r="H88" s="1" t="s">
        <v>1230</v>
      </c>
      <c r="I88" s="1" t="s">
        <v>1231</v>
      </c>
      <c r="J88" s="1" t="s">
        <v>1232</v>
      </c>
      <c r="K88" s="1" t="s">
        <v>954</v>
      </c>
      <c r="L88" s="1" t="s">
        <v>1233</v>
      </c>
      <c r="Q88" s="1" t="s">
        <v>944</v>
      </c>
      <c r="R88" s="1" t="s">
        <v>945</v>
      </c>
      <c r="S88" s="1" t="s">
        <v>1382</v>
      </c>
    </row>
    <row r="89" spans="1:19">
      <c r="A89" s="1">
        <v>88</v>
      </c>
      <c r="B89" s="1" t="s">
        <v>940</v>
      </c>
      <c r="C89" s="1" t="s">
        <v>58</v>
      </c>
      <c r="H89" s="1" t="s">
        <v>1234</v>
      </c>
      <c r="I89" s="1" t="s">
        <v>1235</v>
      </c>
      <c r="J89" s="1" t="s">
        <v>1236</v>
      </c>
      <c r="K89" s="1" t="s">
        <v>954</v>
      </c>
      <c r="Q89" s="1" t="s">
        <v>944</v>
      </c>
      <c r="R89" s="1" t="s">
        <v>945</v>
      </c>
      <c r="S89" s="1" t="s">
        <v>1382</v>
      </c>
    </row>
    <row r="90" spans="1:19">
      <c r="A90" s="1">
        <v>89</v>
      </c>
      <c r="B90" s="1" t="s">
        <v>940</v>
      </c>
      <c r="C90" s="1" t="s">
        <v>58</v>
      </c>
      <c r="H90" s="1" t="s">
        <v>1237</v>
      </c>
      <c r="I90" s="1" t="s">
        <v>1238</v>
      </c>
      <c r="J90" s="1" t="s">
        <v>1239</v>
      </c>
      <c r="K90" s="1" t="s">
        <v>1240</v>
      </c>
      <c r="L90" s="1" t="s">
        <v>1241</v>
      </c>
      <c r="Q90" s="1" t="s">
        <v>1064</v>
      </c>
      <c r="R90" s="1" t="s">
        <v>1065</v>
      </c>
      <c r="S90" s="1" t="s">
        <v>1382</v>
      </c>
    </row>
    <row r="91" spans="1:19">
      <c r="A91" s="1">
        <v>90</v>
      </c>
      <c r="B91" s="1" t="s">
        <v>940</v>
      </c>
      <c r="C91" s="1" t="s">
        <v>58</v>
      </c>
      <c r="H91" s="1" t="s">
        <v>1242</v>
      </c>
      <c r="I91" s="1" t="s">
        <v>1243</v>
      </c>
      <c r="J91" s="1" t="s">
        <v>1244</v>
      </c>
      <c r="K91" s="1" t="s">
        <v>1229</v>
      </c>
      <c r="L91" s="1" t="s">
        <v>1022</v>
      </c>
      <c r="Q91" s="1" t="s">
        <v>944</v>
      </c>
      <c r="R91" s="1" t="s">
        <v>945</v>
      </c>
      <c r="S91" s="1" t="s">
        <v>1382</v>
      </c>
    </row>
    <row r="92" spans="1:19">
      <c r="A92" s="1">
        <v>91</v>
      </c>
      <c r="B92" s="1" t="s">
        <v>940</v>
      </c>
      <c r="C92" s="1" t="s">
        <v>58</v>
      </c>
      <c r="H92" s="1" t="s">
        <v>1245</v>
      </c>
      <c r="I92" s="1" t="s">
        <v>1246</v>
      </c>
      <c r="J92" s="1" t="s">
        <v>1247</v>
      </c>
      <c r="K92" s="1" t="s">
        <v>949</v>
      </c>
      <c r="Q92" s="1" t="s">
        <v>944</v>
      </c>
      <c r="R92" s="1" t="s">
        <v>945</v>
      </c>
      <c r="S92" s="1" t="s">
        <v>1382</v>
      </c>
    </row>
    <row r="93" spans="1:19">
      <c r="A93" s="1">
        <v>92</v>
      </c>
      <c r="B93" s="1" t="s">
        <v>940</v>
      </c>
      <c r="C93" s="1" t="s">
        <v>58</v>
      </c>
      <c r="H93" s="1" t="s">
        <v>1248</v>
      </c>
      <c r="I93" s="1" t="s">
        <v>1249</v>
      </c>
      <c r="J93" s="1" t="s">
        <v>1250</v>
      </c>
      <c r="K93" s="1" t="s">
        <v>1070</v>
      </c>
      <c r="L93" s="1" t="s">
        <v>1251</v>
      </c>
      <c r="Q93" s="1" t="s">
        <v>1050</v>
      </c>
      <c r="R93" s="1" t="s">
        <v>1051</v>
      </c>
      <c r="S93" s="1" t="s">
        <v>1382</v>
      </c>
    </row>
    <row r="94" spans="1:19">
      <c r="A94" s="1">
        <v>93</v>
      </c>
      <c r="B94" s="1" t="s">
        <v>940</v>
      </c>
      <c r="C94" s="1" t="s">
        <v>58</v>
      </c>
      <c r="H94" s="1" t="s">
        <v>1222</v>
      </c>
      <c r="I94" s="1" t="s">
        <v>1399</v>
      </c>
      <c r="J94" s="1" t="s">
        <v>1223</v>
      </c>
      <c r="K94" s="1" t="s">
        <v>1224</v>
      </c>
      <c r="L94" s="1" t="s">
        <v>1225</v>
      </c>
      <c r="Q94" s="1" t="s">
        <v>944</v>
      </c>
      <c r="R94" s="1" t="s">
        <v>945</v>
      </c>
      <c r="S94" s="1" t="s">
        <v>1382</v>
      </c>
    </row>
    <row r="95" spans="1:19">
      <c r="A95" s="1">
        <v>94</v>
      </c>
      <c r="B95" s="1" t="s">
        <v>940</v>
      </c>
      <c r="C95" s="1" t="s">
        <v>58</v>
      </c>
      <c r="H95" s="1" t="s">
        <v>1252</v>
      </c>
      <c r="I95" s="1" t="s">
        <v>1253</v>
      </c>
      <c r="J95" s="1" t="s">
        <v>1254</v>
      </c>
      <c r="K95" s="1" t="s">
        <v>1255</v>
      </c>
      <c r="Q95" s="1" t="s">
        <v>982</v>
      </c>
      <c r="R95" s="1" t="s">
        <v>983</v>
      </c>
      <c r="S95" s="1" t="s">
        <v>1382</v>
      </c>
    </row>
    <row r="96" spans="1:19">
      <c r="A96" s="1">
        <v>95</v>
      </c>
      <c r="B96" s="1" t="s">
        <v>940</v>
      </c>
      <c r="C96" s="1" t="s">
        <v>58</v>
      </c>
      <c r="H96" s="1" t="s">
        <v>1256</v>
      </c>
      <c r="I96" s="1" t="s">
        <v>1257</v>
      </c>
      <c r="J96" s="1" t="s">
        <v>1258</v>
      </c>
      <c r="K96" s="1" t="s">
        <v>1096</v>
      </c>
      <c r="Q96" s="1" t="s">
        <v>944</v>
      </c>
      <c r="R96" s="1" t="s">
        <v>945</v>
      </c>
      <c r="S96" s="1" t="s">
        <v>1382</v>
      </c>
    </row>
    <row r="97" spans="1:19">
      <c r="A97" s="1">
        <v>96</v>
      </c>
      <c r="B97" s="1" t="s">
        <v>940</v>
      </c>
      <c r="C97" s="1" t="s">
        <v>58</v>
      </c>
      <c r="H97" s="1" t="s">
        <v>1259</v>
      </c>
      <c r="I97" s="1" t="s">
        <v>1260</v>
      </c>
      <c r="J97" s="1" t="s">
        <v>1261</v>
      </c>
      <c r="K97" s="1" t="s">
        <v>1063</v>
      </c>
      <c r="L97" s="1" t="s">
        <v>1022</v>
      </c>
      <c r="Q97" s="1" t="s">
        <v>944</v>
      </c>
      <c r="R97" s="1" t="s">
        <v>945</v>
      </c>
      <c r="S97" s="1" t="s">
        <v>1382</v>
      </c>
    </row>
    <row r="98" spans="1:19">
      <c r="A98" s="1">
        <v>97</v>
      </c>
      <c r="B98" s="1" t="s">
        <v>940</v>
      </c>
      <c r="C98" s="1" t="s">
        <v>58</v>
      </c>
      <c r="H98" s="1" t="s">
        <v>1262</v>
      </c>
      <c r="I98" s="1" t="s">
        <v>1263</v>
      </c>
      <c r="J98" s="1" t="s">
        <v>1264</v>
      </c>
      <c r="K98" s="1" t="s">
        <v>1255</v>
      </c>
      <c r="Q98" s="1" t="s">
        <v>944</v>
      </c>
      <c r="R98" s="1" t="s">
        <v>945</v>
      </c>
      <c r="S98" s="1" t="s">
        <v>1382</v>
      </c>
    </row>
    <row r="99" spans="1:19">
      <c r="A99" s="1">
        <v>98</v>
      </c>
      <c r="B99" s="1" t="s">
        <v>940</v>
      </c>
      <c r="C99" s="1" t="s">
        <v>58</v>
      </c>
      <c r="H99" s="1" t="s">
        <v>1266</v>
      </c>
      <c r="I99" s="1" t="s">
        <v>1267</v>
      </c>
      <c r="J99" s="1" t="s">
        <v>1268</v>
      </c>
      <c r="K99" s="1" t="s">
        <v>1006</v>
      </c>
      <c r="Q99" s="1" t="s">
        <v>944</v>
      </c>
      <c r="R99" s="1" t="s">
        <v>945</v>
      </c>
      <c r="S99" s="1" t="s">
        <v>1382</v>
      </c>
    </row>
    <row r="100" spans="1:19">
      <c r="A100" s="1">
        <v>99</v>
      </c>
      <c r="B100" s="1" t="s">
        <v>940</v>
      </c>
      <c r="C100" s="1" t="s">
        <v>58</v>
      </c>
      <c r="H100" s="1" t="s">
        <v>1269</v>
      </c>
      <c r="I100" s="1" t="s">
        <v>1270</v>
      </c>
      <c r="J100" s="1" t="s">
        <v>1271</v>
      </c>
      <c r="K100" s="1" t="s">
        <v>1272</v>
      </c>
      <c r="Q100" s="1" t="s">
        <v>944</v>
      </c>
      <c r="R100" s="1" t="s">
        <v>945</v>
      </c>
      <c r="S100" s="1" t="s">
        <v>1382</v>
      </c>
    </row>
    <row r="101" spans="1:19">
      <c r="A101" s="1">
        <v>100</v>
      </c>
      <c r="B101" s="1" t="s">
        <v>940</v>
      </c>
      <c r="C101" s="1" t="s">
        <v>58</v>
      </c>
      <c r="H101" s="1" t="s">
        <v>1273</v>
      </c>
      <c r="I101" s="1" t="s">
        <v>1274</v>
      </c>
      <c r="J101" s="1" t="s">
        <v>1275</v>
      </c>
      <c r="K101" s="1" t="s">
        <v>949</v>
      </c>
      <c r="L101" s="1" t="s">
        <v>1276</v>
      </c>
      <c r="Q101" s="1" t="s">
        <v>944</v>
      </c>
      <c r="R101" s="1" t="s">
        <v>945</v>
      </c>
      <c r="S101" s="1" t="s">
        <v>1382</v>
      </c>
    </row>
    <row r="102" spans="1:19">
      <c r="A102" s="1">
        <v>101</v>
      </c>
      <c r="B102" s="1" t="s">
        <v>940</v>
      </c>
      <c r="C102" s="1" t="s">
        <v>58</v>
      </c>
      <c r="H102" s="1" t="s">
        <v>1277</v>
      </c>
      <c r="I102" s="1" t="s">
        <v>1278</v>
      </c>
      <c r="J102" s="1" t="s">
        <v>1279</v>
      </c>
      <c r="K102" s="1" t="s">
        <v>943</v>
      </c>
      <c r="Q102" s="1" t="s">
        <v>967</v>
      </c>
      <c r="R102" s="1" t="s">
        <v>968</v>
      </c>
      <c r="S102" s="1" t="s">
        <v>1382</v>
      </c>
    </row>
    <row r="103" spans="1:19">
      <c r="A103" s="1">
        <v>102</v>
      </c>
      <c r="B103" s="1" t="s">
        <v>940</v>
      </c>
      <c r="C103" s="1" t="s">
        <v>58</v>
      </c>
      <c r="H103" s="1" t="s">
        <v>1280</v>
      </c>
      <c r="I103" s="1" t="s">
        <v>1281</v>
      </c>
      <c r="J103" s="1" t="s">
        <v>1282</v>
      </c>
      <c r="K103" s="1" t="s">
        <v>959</v>
      </c>
      <c r="L103" s="1" t="s">
        <v>1283</v>
      </c>
      <c r="Q103" s="1" t="s">
        <v>1064</v>
      </c>
      <c r="R103" s="1" t="s">
        <v>1065</v>
      </c>
      <c r="S103" s="1" t="s">
        <v>1382</v>
      </c>
    </row>
    <row r="104" spans="1:19">
      <c r="A104" s="1">
        <v>103</v>
      </c>
      <c r="B104" s="1" t="s">
        <v>940</v>
      </c>
      <c r="C104" s="1" t="s">
        <v>58</v>
      </c>
      <c r="H104" s="1" t="s">
        <v>1284</v>
      </c>
      <c r="I104" s="1" t="s">
        <v>1285</v>
      </c>
      <c r="J104" s="1" t="s">
        <v>1286</v>
      </c>
      <c r="K104" s="1" t="s">
        <v>1287</v>
      </c>
      <c r="L104" s="1" t="s">
        <v>1288</v>
      </c>
      <c r="Q104" s="1" t="s">
        <v>944</v>
      </c>
      <c r="R104" s="1" t="s">
        <v>945</v>
      </c>
      <c r="S104" s="1" t="s">
        <v>1382</v>
      </c>
    </row>
    <row r="105" spans="1:19">
      <c r="A105" s="1">
        <v>104</v>
      </c>
      <c r="B105" s="1" t="s">
        <v>940</v>
      </c>
      <c r="C105" s="1" t="s">
        <v>58</v>
      </c>
      <c r="H105" s="1" t="s">
        <v>1423</v>
      </c>
      <c r="I105" s="1" t="s">
        <v>1424</v>
      </c>
      <c r="J105" s="1" t="s">
        <v>1425</v>
      </c>
      <c r="K105" s="1" t="s">
        <v>1426</v>
      </c>
      <c r="L105" s="1" t="s">
        <v>1427</v>
      </c>
      <c r="Q105" s="1" t="s">
        <v>960</v>
      </c>
      <c r="R105" s="1" t="s">
        <v>961</v>
      </c>
      <c r="S105" s="1" t="s">
        <v>1428</v>
      </c>
    </row>
    <row r="106" spans="1:19">
      <c r="A106" s="1">
        <v>105</v>
      </c>
      <c r="B106" s="1" t="s">
        <v>940</v>
      </c>
      <c r="C106" s="1" t="s">
        <v>58</v>
      </c>
      <c r="H106" s="1" t="s">
        <v>1292</v>
      </c>
      <c r="I106" s="1" t="s">
        <v>1290</v>
      </c>
      <c r="J106" s="1" t="s">
        <v>1291</v>
      </c>
      <c r="K106" s="1" t="s">
        <v>959</v>
      </c>
      <c r="Q106" s="1" t="s">
        <v>944</v>
      </c>
      <c r="R106" s="1" t="s">
        <v>945</v>
      </c>
      <c r="S106" s="1" t="s">
        <v>1382</v>
      </c>
    </row>
    <row r="107" spans="1:19">
      <c r="A107" s="1">
        <v>106</v>
      </c>
      <c r="B107" s="1" t="s">
        <v>940</v>
      </c>
      <c r="C107" s="1" t="s">
        <v>58</v>
      </c>
      <c r="H107" s="1" t="s">
        <v>1289</v>
      </c>
      <c r="I107" s="1" t="s">
        <v>1290</v>
      </c>
      <c r="J107" s="1" t="s">
        <v>1291</v>
      </c>
      <c r="K107" s="1" t="s">
        <v>1159</v>
      </c>
      <c r="Q107" s="1" t="s">
        <v>944</v>
      </c>
      <c r="R107" s="1" t="s">
        <v>945</v>
      </c>
      <c r="S107" s="1" t="s">
        <v>1382</v>
      </c>
    </row>
    <row r="108" spans="1:19">
      <c r="A108" s="1">
        <v>107</v>
      </c>
      <c r="B108" s="1" t="s">
        <v>940</v>
      </c>
      <c r="C108" s="1" t="s">
        <v>58</v>
      </c>
      <c r="H108" s="1" t="s">
        <v>1293</v>
      </c>
      <c r="I108" s="1" t="s">
        <v>1294</v>
      </c>
      <c r="J108" s="1" t="s">
        <v>1295</v>
      </c>
      <c r="K108" s="1" t="s">
        <v>1296</v>
      </c>
      <c r="Q108" s="1" t="s">
        <v>1007</v>
      </c>
      <c r="R108" s="1" t="s">
        <v>1008</v>
      </c>
      <c r="S108" s="1" t="s">
        <v>1382</v>
      </c>
    </row>
    <row r="109" spans="1:19">
      <c r="A109" s="1">
        <v>108</v>
      </c>
      <c r="B109" s="1" t="s">
        <v>940</v>
      </c>
      <c r="C109" s="1" t="s">
        <v>58</v>
      </c>
      <c r="H109" s="1" t="s">
        <v>1297</v>
      </c>
      <c r="I109" s="1" t="s">
        <v>1298</v>
      </c>
      <c r="J109" s="1" t="s">
        <v>1299</v>
      </c>
      <c r="K109" s="1" t="s">
        <v>1300</v>
      </c>
      <c r="Q109" s="1" t="s">
        <v>967</v>
      </c>
      <c r="R109" s="1" t="s">
        <v>968</v>
      </c>
      <c r="S109" s="1" t="s">
        <v>1382</v>
      </c>
    </row>
    <row r="110" spans="1:19">
      <c r="A110" s="1">
        <v>109</v>
      </c>
      <c r="B110" s="1" t="s">
        <v>940</v>
      </c>
      <c r="C110" s="1" t="s">
        <v>58</v>
      </c>
      <c r="H110" s="1" t="s">
        <v>1301</v>
      </c>
      <c r="I110" s="1" t="s">
        <v>1302</v>
      </c>
      <c r="J110" s="1" t="s">
        <v>1032</v>
      </c>
      <c r="K110" s="1" t="s">
        <v>1303</v>
      </c>
      <c r="Q110" s="1" t="s">
        <v>944</v>
      </c>
      <c r="R110" s="1" t="s">
        <v>945</v>
      </c>
      <c r="S110" s="1" t="s">
        <v>1382</v>
      </c>
    </row>
    <row r="111" spans="1:19">
      <c r="A111" s="1">
        <v>110</v>
      </c>
      <c r="B111" s="1" t="s">
        <v>940</v>
      </c>
      <c r="C111" s="1" t="s">
        <v>58</v>
      </c>
      <c r="H111" s="1" t="s">
        <v>1304</v>
      </c>
      <c r="I111" s="1" t="s">
        <v>1305</v>
      </c>
      <c r="J111" s="1" t="s">
        <v>1291</v>
      </c>
      <c r="K111" s="1" t="s">
        <v>1306</v>
      </c>
      <c r="Q111" s="1" t="s">
        <v>944</v>
      </c>
      <c r="R111" s="1" t="s">
        <v>945</v>
      </c>
      <c r="S111" s="1" t="s">
        <v>1382</v>
      </c>
    </row>
    <row r="112" spans="1:19">
      <c r="A112" s="1">
        <v>111</v>
      </c>
      <c r="B112" s="1" t="s">
        <v>940</v>
      </c>
      <c r="C112" s="1" t="s">
        <v>58</v>
      </c>
      <c r="H112" s="1" t="s">
        <v>1307</v>
      </c>
      <c r="I112" s="1" t="s">
        <v>1308</v>
      </c>
      <c r="J112" s="1" t="s">
        <v>1309</v>
      </c>
      <c r="K112" s="1" t="s">
        <v>1265</v>
      </c>
      <c r="L112" s="1" t="s">
        <v>1310</v>
      </c>
      <c r="Q112" s="1" t="s">
        <v>944</v>
      </c>
      <c r="R112" s="1" t="s">
        <v>945</v>
      </c>
      <c r="S112" s="1" t="s">
        <v>1382</v>
      </c>
    </row>
    <row r="113" spans="1:19">
      <c r="A113" s="1">
        <v>112</v>
      </c>
      <c r="B113" s="1" t="s">
        <v>940</v>
      </c>
      <c r="C113" s="1" t="s">
        <v>58</v>
      </c>
      <c r="H113" s="1" t="s">
        <v>1311</v>
      </c>
      <c r="I113" s="1" t="s">
        <v>1312</v>
      </c>
      <c r="J113" s="1" t="s">
        <v>1313</v>
      </c>
      <c r="K113" s="1" t="s">
        <v>987</v>
      </c>
      <c r="Q113" s="1" t="s">
        <v>944</v>
      </c>
      <c r="R113" s="1" t="s">
        <v>945</v>
      </c>
      <c r="S113" s="1" t="s">
        <v>1382</v>
      </c>
    </row>
  </sheetData>
  <sheetProtection formatColumns="0" formatRows="0"/>
  <phoneticPr fontId="5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  <pageSetUpPr fitToPage="1"/>
  </sheetPr>
  <dimension ref="A1:E165"/>
  <sheetViews>
    <sheetView showGridLines="0" showRowColHeaders="0" topLeftCell="B1" zoomScaleNormal="100" workbookViewId="0">
      <selection activeCell="C26" sqref="C26"/>
    </sheetView>
  </sheetViews>
  <sheetFormatPr defaultRowHeight="11.25"/>
  <cols>
    <col min="1" max="1" width="21" style="18" hidden="1" customWidth="1"/>
    <col min="2" max="2" width="20.7109375" style="20" customWidth="1"/>
    <col min="3" max="3" width="90.7109375" style="18" customWidth="1"/>
    <col min="4" max="4" width="20.7109375" style="21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411</v>
      </c>
      <c r="B2" s="26" t="s">
        <v>3</v>
      </c>
      <c r="C2" s="27" t="s">
        <v>4</v>
      </c>
      <c r="D2" s="28" t="s">
        <v>5</v>
      </c>
      <c r="E2" s="19"/>
    </row>
    <row r="3" spans="1:5">
      <c r="B3" s="234">
        <v>43395.483946759261</v>
      </c>
      <c r="C3" s="18" t="s">
        <v>579</v>
      </c>
      <c r="D3" s="21" t="s">
        <v>580</v>
      </c>
    </row>
    <row r="4" spans="1:5">
      <c r="B4" s="234">
        <v>43395.483969907407</v>
      </c>
      <c r="C4" s="18" t="s">
        <v>583</v>
      </c>
      <c r="D4" s="21" t="s">
        <v>580</v>
      </c>
    </row>
    <row r="5" spans="1:5">
      <c r="B5" s="234">
        <v>43395.487199074072</v>
      </c>
      <c r="C5" s="18" t="s">
        <v>579</v>
      </c>
      <c r="D5" s="21" t="s">
        <v>580</v>
      </c>
    </row>
    <row r="6" spans="1:5">
      <c r="B6" s="234">
        <v>43395.487210648149</v>
      </c>
      <c r="C6" s="18" t="s">
        <v>583</v>
      </c>
      <c r="D6" s="21" t="s">
        <v>580</v>
      </c>
    </row>
    <row r="7" spans="1:5">
      <c r="B7" s="234">
        <v>43395.48741898148</v>
      </c>
      <c r="C7" s="18" t="s">
        <v>579</v>
      </c>
      <c r="D7" s="21" t="s">
        <v>580</v>
      </c>
    </row>
    <row r="8" spans="1:5">
      <c r="B8" s="234">
        <v>43395.487442129626</v>
      </c>
      <c r="C8" s="18" t="s">
        <v>583</v>
      </c>
      <c r="D8" s="21" t="s">
        <v>580</v>
      </c>
    </row>
    <row r="9" spans="1:5">
      <c r="B9" s="234">
        <v>43395.494629629633</v>
      </c>
      <c r="C9" s="18" t="s">
        <v>579</v>
      </c>
      <c r="D9" s="21" t="s">
        <v>580</v>
      </c>
    </row>
    <row r="10" spans="1:5">
      <c r="B10" s="234">
        <v>43395.494652777779</v>
      </c>
      <c r="C10" s="18" t="s">
        <v>583</v>
      </c>
      <c r="D10" s="21" t="s">
        <v>580</v>
      </c>
    </row>
    <row r="11" spans="1:5">
      <c r="B11" s="234">
        <v>43395.505694444444</v>
      </c>
      <c r="C11" s="18" t="s">
        <v>579</v>
      </c>
      <c r="D11" s="21" t="s">
        <v>580</v>
      </c>
    </row>
    <row r="12" spans="1:5">
      <c r="B12" s="234">
        <v>43395.50571759259</v>
      </c>
      <c r="C12" s="18" t="s">
        <v>583</v>
      </c>
      <c r="D12" s="21" t="s">
        <v>580</v>
      </c>
    </row>
    <row r="13" spans="1:5">
      <c r="B13" s="234">
        <v>43395.515115740738</v>
      </c>
      <c r="C13" s="18" t="s">
        <v>579</v>
      </c>
      <c r="D13" s="21" t="s">
        <v>580</v>
      </c>
    </row>
    <row r="14" spans="1:5">
      <c r="B14" s="234">
        <v>43395.515138888892</v>
      </c>
      <c r="C14" s="18" t="s">
        <v>583</v>
      </c>
      <c r="D14" s="21" t="s">
        <v>580</v>
      </c>
    </row>
    <row r="15" spans="1:5">
      <c r="B15" s="234">
        <v>43395.613645833335</v>
      </c>
      <c r="C15" s="18" t="s">
        <v>579</v>
      </c>
      <c r="D15" s="21" t="s">
        <v>580</v>
      </c>
    </row>
    <row r="16" spans="1:5">
      <c r="B16" s="234">
        <v>43395.613657407404</v>
      </c>
      <c r="C16" s="18" t="s">
        <v>583</v>
      </c>
      <c r="D16" s="21" t="s">
        <v>580</v>
      </c>
    </row>
    <row r="17" spans="2:4">
      <c r="B17" s="234">
        <v>43395.687962962962</v>
      </c>
      <c r="C17" s="18" t="s">
        <v>579</v>
      </c>
      <c r="D17" s="21" t="s">
        <v>580</v>
      </c>
    </row>
    <row r="18" spans="2:4">
      <c r="B18" s="234">
        <v>43395.687986111108</v>
      </c>
      <c r="C18" s="18" t="s">
        <v>583</v>
      </c>
      <c r="D18" s="21" t="s">
        <v>580</v>
      </c>
    </row>
    <row r="19" spans="2:4">
      <c r="B19" s="234">
        <v>43395.688275462962</v>
      </c>
      <c r="C19" s="18" t="s">
        <v>579</v>
      </c>
      <c r="D19" s="21" t="s">
        <v>580</v>
      </c>
    </row>
    <row r="20" spans="2:4">
      <c r="B20" s="234">
        <v>43395.688287037039</v>
      </c>
      <c r="C20" s="18" t="s">
        <v>583</v>
      </c>
      <c r="D20" s="21" t="s">
        <v>580</v>
      </c>
    </row>
    <row r="21" spans="2:4">
      <c r="B21" s="234">
        <v>43395.697094907409</v>
      </c>
      <c r="C21" s="18" t="s">
        <v>579</v>
      </c>
      <c r="D21" s="21" t="s">
        <v>580</v>
      </c>
    </row>
    <row r="22" spans="2:4">
      <c r="B22" s="234">
        <v>43395.697118055556</v>
      </c>
      <c r="C22" s="18" t="s">
        <v>583</v>
      </c>
      <c r="D22" s="21" t="s">
        <v>580</v>
      </c>
    </row>
    <row r="23" spans="2:4">
      <c r="B23" s="234">
        <v>43396.501747685186</v>
      </c>
      <c r="C23" s="18" t="s">
        <v>579</v>
      </c>
      <c r="D23" s="21" t="s">
        <v>580</v>
      </c>
    </row>
    <row r="24" spans="2:4">
      <c r="B24" s="234">
        <v>43396.501805555556</v>
      </c>
      <c r="C24" s="18" t="s">
        <v>583</v>
      </c>
      <c r="D24" s="21" t="s">
        <v>580</v>
      </c>
    </row>
    <row r="25" spans="2:4">
      <c r="B25" s="234">
        <v>43441.452511574076</v>
      </c>
      <c r="C25" s="18" t="s">
        <v>579</v>
      </c>
      <c r="D25" s="21" t="s">
        <v>580</v>
      </c>
    </row>
    <row r="26" spans="2:4">
      <c r="B26" s="234">
        <v>43441.452546296299</v>
      </c>
      <c r="C26" s="18" t="s">
        <v>583</v>
      </c>
      <c r="D26" s="21" t="s">
        <v>580</v>
      </c>
    </row>
    <row r="27" spans="2:4">
      <c r="B27" s="234">
        <v>43455.551423611112</v>
      </c>
      <c r="C27" s="18" t="s">
        <v>579</v>
      </c>
      <c r="D27" s="21" t="s">
        <v>580</v>
      </c>
    </row>
    <row r="28" spans="2:4">
      <c r="B28" s="234">
        <v>43455.551446759258</v>
      </c>
      <c r="C28" s="18" t="s">
        <v>583</v>
      </c>
      <c r="D28" s="21" t="s">
        <v>580</v>
      </c>
    </row>
    <row r="29" spans="2:4">
      <c r="B29" s="234">
        <v>43459.396273148152</v>
      </c>
      <c r="C29" s="18" t="s">
        <v>579</v>
      </c>
      <c r="D29" s="21" t="s">
        <v>580</v>
      </c>
    </row>
    <row r="30" spans="2:4">
      <c r="B30" s="234">
        <v>43459.396296296298</v>
      </c>
      <c r="C30" s="18" t="s">
        <v>583</v>
      </c>
      <c r="D30" s="21" t="s">
        <v>580</v>
      </c>
    </row>
    <row r="31" spans="2:4">
      <c r="B31" s="234">
        <v>43459.426770833335</v>
      </c>
      <c r="C31" s="18" t="s">
        <v>579</v>
      </c>
      <c r="D31" s="21" t="s">
        <v>580</v>
      </c>
    </row>
    <row r="32" spans="2:4">
      <c r="B32" s="234">
        <v>43459.426793981482</v>
      </c>
      <c r="C32" s="18" t="s">
        <v>583</v>
      </c>
      <c r="D32" s="21" t="s">
        <v>580</v>
      </c>
    </row>
    <row r="33" spans="2:4">
      <c r="B33" s="234">
        <v>43459.432071759256</v>
      </c>
      <c r="C33" s="18" t="s">
        <v>579</v>
      </c>
      <c r="D33" s="21" t="s">
        <v>580</v>
      </c>
    </row>
    <row r="34" spans="2:4">
      <c r="B34" s="234">
        <v>43459.432083333333</v>
      </c>
      <c r="C34" s="18" t="s">
        <v>583</v>
      </c>
      <c r="D34" s="21" t="s">
        <v>580</v>
      </c>
    </row>
    <row r="35" spans="2:4">
      <c r="B35" s="234">
        <v>43459.537766203706</v>
      </c>
      <c r="C35" s="18" t="s">
        <v>579</v>
      </c>
      <c r="D35" s="21" t="s">
        <v>580</v>
      </c>
    </row>
    <row r="36" spans="2:4">
      <c r="B36" s="234">
        <v>43459.537777777776</v>
      </c>
      <c r="C36" s="18" t="s">
        <v>583</v>
      </c>
      <c r="D36" s="21" t="s">
        <v>580</v>
      </c>
    </row>
    <row r="37" spans="2:4">
      <c r="B37" s="234">
        <v>43459.554270833331</v>
      </c>
      <c r="C37" s="18" t="s">
        <v>579</v>
      </c>
      <c r="D37" s="21" t="s">
        <v>580</v>
      </c>
    </row>
    <row r="38" spans="2:4">
      <c r="B38" s="234">
        <v>43459.554293981484</v>
      </c>
      <c r="C38" s="18" t="s">
        <v>583</v>
      </c>
      <c r="D38" s="21" t="s">
        <v>580</v>
      </c>
    </row>
    <row r="39" spans="2:4">
      <c r="B39" s="234">
        <v>43459.61</v>
      </c>
      <c r="C39" s="18" t="s">
        <v>579</v>
      </c>
      <c r="D39" s="21" t="s">
        <v>580</v>
      </c>
    </row>
    <row r="40" spans="2:4">
      <c r="B40" s="234">
        <v>43459.610023148147</v>
      </c>
      <c r="C40" s="18" t="s">
        <v>583</v>
      </c>
      <c r="D40" s="21" t="s">
        <v>580</v>
      </c>
    </row>
    <row r="41" spans="2:4">
      <c r="B41" s="234">
        <v>43459.632291666669</v>
      </c>
      <c r="C41" s="18" t="s">
        <v>579</v>
      </c>
      <c r="D41" s="21" t="s">
        <v>580</v>
      </c>
    </row>
    <row r="42" spans="2:4">
      <c r="B42" s="234">
        <v>43459.632314814815</v>
      </c>
      <c r="C42" s="18" t="s">
        <v>583</v>
      </c>
      <c r="D42" s="21" t="s">
        <v>580</v>
      </c>
    </row>
    <row r="43" spans="2:4">
      <c r="B43" s="234">
        <v>43488.484837962962</v>
      </c>
      <c r="C43" s="18" t="s">
        <v>579</v>
      </c>
      <c r="D43" s="21" t="s">
        <v>580</v>
      </c>
    </row>
    <row r="44" spans="2:4">
      <c r="B44" s="234">
        <v>43488.484861111108</v>
      </c>
      <c r="C44" s="18" t="s">
        <v>583</v>
      </c>
      <c r="D44" s="21" t="s">
        <v>580</v>
      </c>
    </row>
    <row r="45" spans="2:4">
      <c r="B45" s="234">
        <v>43488.654016203705</v>
      </c>
      <c r="C45" s="18" t="s">
        <v>579</v>
      </c>
      <c r="D45" s="21" t="s">
        <v>580</v>
      </c>
    </row>
    <row r="46" spans="2:4">
      <c r="B46" s="234">
        <v>43488.654039351852</v>
      </c>
      <c r="C46" s="18" t="s">
        <v>583</v>
      </c>
      <c r="D46" s="21" t="s">
        <v>580</v>
      </c>
    </row>
    <row r="47" spans="2:4">
      <c r="B47" s="234">
        <v>43489.617592592593</v>
      </c>
      <c r="C47" s="18" t="s">
        <v>579</v>
      </c>
      <c r="D47" s="21" t="s">
        <v>580</v>
      </c>
    </row>
    <row r="48" spans="2:4">
      <c r="B48" s="234">
        <v>43489.617615740739</v>
      </c>
      <c r="C48" s="18" t="s">
        <v>583</v>
      </c>
      <c r="D48" s="21" t="s">
        <v>580</v>
      </c>
    </row>
    <row r="49" spans="2:4">
      <c r="B49" s="234">
        <v>43489.633912037039</v>
      </c>
      <c r="C49" s="18" t="s">
        <v>579</v>
      </c>
      <c r="D49" s="21" t="s">
        <v>580</v>
      </c>
    </row>
    <row r="50" spans="2:4">
      <c r="B50" s="234">
        <v>43489.633923611109</v>
      </c>
      <c r="C50" s="18" t="s">
        <v>583</v>
      </c>
      <c r="D50" s="21" t="s">
        <v>580</v>
      </c>
    </row>
    <row r="51" spans="2:4">
      <c r="B51" s="234">
        <v>43489.663912037038</v>
      </c>
      <c r="C51" s="18" t="s">
        <v>579</v>
      </c>
      <c r="D51" s="21" t="s">
        <v>580</v>
      </c>
    </row>
    <row r="52" spans="2:4">
      <c r="B52" s="234">
        <v>43489.663935185185</v>
      </c>
      <c r="C52" s="18" t="s">
        <v>583</v>
      </c>
      <c r="D52" s="21" t="s">
        <v>580</v>
      </c>
    </row>
    <row r="53" spans="2:4">
      <c r="B53" s="234">
        <v>43489.691319444442</v>
      </c>
      <c r="C53" s="18" t="s">
        <v>579</v>
      </c>
      <c r="D53" s="21" t="s">
        <v>580</v>
      </c>
    </row>
    <row r="54" spans="2:4">
      <c r="B54" s="234">
        <v>43489.691331018519</v>
      </c>
      <c r="C54" s="18" t="s">
        <v>583</v>
      </c>
      <c r="D54" s="21" t="s">
        <v>580</v>
      </c>
    </row>
    <row r="55" spans="2:4">
      <c r="B55" s="234">
        <v>43490.719722222224</v>
      </c>
      <c r="C55" s="18" t="s">
        <v>579</v>
      </c>
      <c r="D55" s="21" t="s">
        <v>580</v>
      </c>
    </row>
    <row r="56" spans="2:4">
      <c r="B56" s="234">
        <v>43490.719756944447</v>
      </c>
      <c r="C56" s="18" t="s">
        <v>583</v>
      </c>
      <c r="D56" s="21" t="s">
        <v>580</v>
      </c>
    </row>
    <row r="57" spans="2:4">
      <c r="B57" s="234">
        <v>43490.790555555555</v>
      </c>
      <c r="C57" s="18" t="s">
        <v>579</v>
      </c>
      <c r="D57" s="21" t="s">
        <v>580</v>
      </c>
    </row>
    <row r="58" spans="2:4">
      <c r="B58" s="234">
        <v>43490.790567129632</v>
      </c>
      <c r="C58" s="18" t="s">
        <v>583</v>
      </c>
      <c r="D58" s="21" t="s">
        <v>580</v>
      </c>
    </row>
    <row r="59" spans="2:4">
      <c r="B59" s="234">
        <v>43503.684502314813</v>
      </c>
      <c r="C59" s="18" t="s">
        <v>579</v>
      </c>
      <c r="D59" s="21" t="s">
        <v>580</v>
      </c>
    </row>
    <row r="60" spans="2:4">
      <c r="B60" s="234">
        <v>43503.68476851852</v>
      </c>
      <c r="C60" s="18" t="s">
        <v>583</v>
      </c>
      <c r="D60" s="21" t="s">
        <v>580</v>
      </c>
    </row>
    <row r="61" spans="2:4">
      <c r="B61" s="234">
        <v>43515.416400462964</v>
      </c>
      <c r="C61" s="18" t="s">
        <v>579</v>
      </c>
      <c r="D61" s="21" t="s">
        <v>580</v>
      </c>
    </row>
    <row r="62" spans="2:4">
      <c r="B62" s="234">
        <v>43515.41642361111</v>
      </c>
      <c r="C62" s="18" t="s">
        <v>583</v>
      </c>
      <c r="D62" s="21" t="s">
        <v>580</v>
      </c>
    </row>
    <row r="63" spans="2:4">
      <c r="B63" s="234">
        <v>43515.510347222225</v>
      </c>
      <c r="C63" s="18" t="s">
        <v>579</v>
      </c>
      <c r="D63" s="21" t="s">
        <v>580</v>
      </c>
    </row>
    <row r="64" spans="2:4">
      <c r="B64" s="234">
        <v>43515.510370370372</v>
      </c>
      <c r="C64" s="18" t="s">
        <v>583</v>
      </c>
      <c r="D64" s="21" t="s">
        <v>580</v>
      </c>
    </row>
    <row r="65" spans="2:4">
      <c r="B65" s="234">
        <v>43515.619131944448</v>
      </c>
      <c r="C65" s="18" t="s">
        <v>579</v>
      </c>
      <c r="D65" s="21" t="s">
        <v>580</v>
      </c>
    </row>
    <row r="66" spans="2:4">
      <c r="B66" s="234">
        <v>43515.619155092594</v>
      </c>
      <c r="C66" s="18" t="s">
        <v>583</v>
      </c>
      <c r="D66" s="21" t="s">
        <v>580</v>
      </c>
    </row>
    <row r="67" spans="2:4">
      <c r="B67" s="234">
        <v>43516.410567129627</v>
      </c>
      <c r="C67" s="18" t="s">
        <v>579</v>
      </c>
      <c r="D67" s="21" t="s">
        <v>580</v>
      </c>
    </row>
    <row r="68" spans="2:4">
      <c r="B68" s="234">
        <v>43516.410590277781</v>
      </c>
      <c r="C68" s="18" t="s">
        <v>583</v>
      </c>
      <c r="D68" s="21" t="s">
        <v>580</v>
      </c>
    </row>
    <row r="69" spans="2:4">
      <c r="B69" s="234">
        <v>43516.447488425925</v>
      </c>
      <c r="C69" s="18" t="s">
        <v>579</v>
      </c>
      <c r="D69" s="21" t="s">
        <v>580</v>
      </c>
    </row>
    <row r="70" spans="2:4">
      <c r="B70" s="234">
        <v>43516.447500000002</v>
      </c>
      <c r="C70" s="18" t="s">
        <v>583</v>
      </c>
      <c r="D70" s="21" t="s">
        <v>580</v>
      </c>
    </row>
    <row r="71" spans="2:4">
      <c r="B71" s="234">
        <v>43516.536979166667</v>
      </c>
      <c r="C71" s="18" t="s">
        <v>579</v>
      </c>
      <c r="D71" s="21" t="s">
        <v>580</v>
      </c>
    </row>
    <row r="72" spans="2:4">
      <c r="B72" s="234">
        <v>43516.537002314813</v>
      </c>
      <c r="C72" s="18" t="s">
        <v>583</v>
      </c>
      <c r="D72" s="21" t="s">
        <v>580</v>
      </c>
    </row>
    <row r="73" spans="2:4">
      <c r="B73" s="234">
        <v>43517.693067129629</v>
      </c>
      <c r="C73" s="18" t="s">
        <v>579</v>
      </c>
      <c r="D73" s="21" t="s">
        <v>580</v>
      </c>
    </row>
    <row r="74" spans="2:4">
      <c r="B74" s="234">
        <v>43517.693113425928</v>
      </c>
      <c r="C74" s="18" t="s">
        <v>583</v>
      </c>
      <c r="D74" s="21" t="s">
        <v>580</v>
      </c>
    </row>
    <row r="75" spans="2:4">
      <c r="B75" s="234">
        <v>43517.702893518515</v>
      </c>
      <c r="C75" s="18" t="s">
        <v>579</v>
      </c>
      <c r="D75" s="21" t="s">
        <v>580</v>
      </c>
    </row>
    <row r="76" spans="2:4">
      <c r="B76" s="234">
        <v>43517.702905092592</v>
      </c>
      <c r="C76" s="18" t="s">
        <v>583</v>
      </c>
      <c r="D76" s="21" t="s">
        <v>580</v>
      </c>
    </row>
    <row r="77" spans="2:4">
      <c r="B77" s="234">
        <v>43521.530162037037</v>
      </c>
      <c r="C77" s="18" t="s">
        <v>579</v>
      </c>
      <c r="D77" s="21" t="s">
        <v>580</v>
      </c>
    </row>
    <row r="78" spans="2:4">
      <c r="B78" s="234">
        <v>43521.53020833333</v>
      </c>
      <c r="C78" s="18" t="s">
        <v>583</v>
      </c>
      <c r="D78" s="21" t="s">
        <v>580</v>
      </c>
    </row>
    <row r="79" spans="2:4">
      <c r="B79" s="234">
        <v>43521.631064814814</v>
      </c>
      <c r="C79" s="18" t="s">
        <v>579</v>
      </c>
      <c r="D79" s="21" t="s">
        <v>580</v>
      </c>
    </row>
    <row r="80" spans="2:4">
      <c r="B80" s="234">
        <v>43521.63108796296</v>
      </c>
      <c r="C80" s="18" t="s">
        <v>583</v>
      </c>
      <c r="D80" s="21" t="s">
        <v>580</v>
      </c>
    </row>
    <row r="81" spans="2:4">
      <c r="B81" s="234">
        <v>43521.732106481482</v>
      </c>
      <c r="C81" s="18" t="s">
        <v>579</v>
      </c>
      <c r="D81" s="21" t="s">
        <v>580</v>
      </c>
    </row>
    <row r="82" spans="2:4">
      <c r="B82" s="234">
        <v>43521.732118055559</v>
      </c>
      <c r="C82" s="18" t="s">
        <v>583</v>
      </c>
      <c r="D82" s="21" t="s">
        <v>580</v>
      </c>
    </row>
    <row r="83" spans="2:4">
      <c r="B83" s="234">
        <v>43521.747928240744</v>
      </c>
      <c r="C83" s="18" t="s">
        <v>579</v>
      </c>
      <c r="D83" s="21" t="s">
        <v>580</v>
      </c>
    </row>
    <row r="84" spans="2:4">
      <c r="B84" s="234">
        <v>43521.74962962963</v>
      </c>
      <c r="C84" s="18" t="s">
        <v>579</v>
      </c>
      <c r="D84" s="21" t="s">
        <v>580</v>
      </c>
    </row>
    <row r="85" spans="2:4">
      <c r="B85" s="234">
        <v>43521.749652777777</v>
      </c>
      <c r="C85" s="18" t="s">
        <v>583</v>
      </c>
      <c r="D85" s="21" t="s">
        <v>580</v>
      </c>
    </row>
    <row r="86" spans="2:4">
      <c r="B86" s="234">
        <v>43521.819525462961</v>
      </c>
      <c r="C86" s="18" t="s">
        <v>579</v>
      </c>
      <c r="D86" s="21" t="s">
        <v>580</v>
      </c>
    </row>
    <row r="87" spans="2:4">
      <c r="B87" s="234">
        <v>43521.819537037038</v>
      </c>
      <c r="C87" s="18" t="s">
        <v>583</v>
      </c>
      <c r="D87" s="21" t="s">
        <v>580</v>
      </c>
    </row>
    <row r="88" spans="2:4">
      <c r="B88" s="234">
        <v>43521.826921296299</v>
      </c>
      <c r="C88" s="18" t="s">
        <v>579</v>
      </c>
      <c r="D88" s="21" t="s">
        <v>580</v>
      </c>
    </row>
    <row r="89" spans="2:4">
      <c r="B89" s="234">
        <v>43521.826944444445</v>
      </c>
      <c r="C89" s="18" t="s">
        <v>583</v>
      </c>
      <c r="D89" s="21" t="s">
        <v>580</v>
      </c>
    </row>
    <row r="90" spans="2:4">
      <c r="B90" s="234">
        <v>43521.846631944441</v>
      </c>
      <c r="C90" s="18" t="s">
        <v>579</v>
      </c>
      <c r="D90" s="21" t="s">
        <v>580</v>
      </c>
    </row>
    <row r="91" spans="2:4">
      <c r="B91" s="234">
        <v>43521.846655092595</v>
      </c>
      <c r="C91" s="18" t="s">
        <v>583</v>
      </c>
      <c r="D91" s="21" t="s">
        <v>580</v>
      </c>
    </row>
    <row r="92" spans="2:4">
      <c r="B92" s="234">
        <v>43882.520555555559</v>
      </c>
      <c r="C92" s="18" t="s">
        <v>579</v>
      </c>
      <c r="D92" s="21" t="s">
        <v>580</v>
      </c>
    </row>
    <row r="93" spans="2:4">
      <c r="B93" s="234">
        <v>43882.520567129628</v>
      </c>
      <c r="C93" s="18" t="s">
        <v>583</v>
      </c>
      <c r="D93" s="21" t="s">
        <v>580</v>
      </c>
    </row>
    <row r="94" spans="2:4">
      <c r="B94" s="234">
        <v>43886.422546296293</v>
      </c>
      <c r="C94" s="18" t="s">
        <v>579</v>
      </c>
      <c r="D94" s="21" t="s">
        <v>580</v>
      </c>
    </row>
    <row r="95" spans="2:4">
      <c r="B95" s="234">
        <v>43886.422569444447</v>
      </c>
      <c r="C95" s="18" t="s">
        <v>583</v>
      </c>
      <c r="D95" s="21" t="s">
        <v>580</v>
      </c>
    </row>
    <row r="96" spans="2:4">
      <c r="B96" s="234">
        <v>43886.680613425924</v>
      </c>
      <c r="C96" s="18" t="s">
        <v>579</v>
      </c>
      <c r="D96" s="21" t="s">
        <v>580</v>
      </c>
    </row>
    <row r="97" spans="2:4">
      <c r="B97" s="234">
        <v>43886.680636574078</v>
      </c>
      <c r="C97" s="18" t="s">
        <v>583</v>
      </c>
      <c r="D97" s="21" t="s">
        <v>580</v>
      </c>
    </row>
    <row r="98" spans="2:4">
      <c r="B98" s="234">
        <v>43948.429085648146</v>
      </c>
      <c r="C98" s="18" t="s">
        <v>579</v>
      </c>
      <c r="D98" s="21" t="s">
        <v>580</v>
      </c>
    </row>
    <row r="99" spans="2:4">
      <c r="B99" s="234">
        <v>43948.429108796299</v>
      </c>
      <c r="C99" s="18" t="s">
        <v>583</v>
      </c>
      <c r="D99" s="21" t="s">
        <v>580</v>
      </c>
    </row>
    <row r="100" spans="2:4">
      <c r="B100" s="234">
        <v>43948.431296296294</v>
      </c>
      <c r="C100" s="18" t="s">
        <v>579</v>
      </c>
      <c r="D100" s="21" t="s">
        <v>580</v>
      </c>
    </row>
    <row r="101" spans="2:4">
      <c r="B101" s="234">
        <v>43948.431307870371</v>
      </c>
      <c r="C101" s="18" t="s">
        <v>583</v>
      </c>
      <c r="D101" s="21" t="s">
        <v>580</v>
      </c>
    </row>
    <row r="102" spans="2:4">
      <c r="B102" s="234">
        <v>43948.456886574073</v>
      </c>
      <c r="C102" s="18" t="s">
        <v>579</v>
      </c>
      <c r="D102" s="21" t="s">
        <v>580</v>
      </c>
    </row>
    <row r="103" spans="2:4">
      <c r="B103" s="234">
        <v>43948.45689814815</v>
      </c>
      <c r="C103" s="18" t="s">
        <v>583</v>
      </c>
      <c r="D103" s="21" t="s">
        <v>580</v>
      </c>
    </row>
    <row r="104" spans="2:4">
      <c r="B104" s="234">
        <v>44252.550219907411</v>
      </c>
      <c r="C104" s="18" t="s">
        <v>579</v>
      </c>
      <c r="D104" s="21" t="s">
        <v>580</v>
      </c>
    </row>
    <row r="105" spans="2:4">
      <c r="B105" s="234">
        <v>44252.55023148148</v>
      </c>
      <c r="C105" s="18" t="s">
        <v>583</v>
      </c>
      <c r="D105" s="21" t="s">
        <v>580</v>
      </c>
    </row>
    <row r="106" spans="2:4">
      <c r="B106" s="234">
        <v>44252.568773148145</v>
      </c>
      <c r="C106" s="18" t="s">
        <v>579</v>
      </c>
      <c r="D106" s="21" t="s">
        <v>580</v>
      </c>
    </row>
    <row r="107" spans="2:4">
      <c r="B107" s="234">
        <v>44252.568796296298</v>
      </c>
      <c r="C107" s="18" t="s">
        <v>583</v>
      </c>
      <c r="D107" s="21" t="s">
        <v>580</v>
      </c>
    </row>
    <row r="108" spans="2:4">
      <c r="B108" s="234">
        <v>44252.677407407406</v>
      </c>
      <c r="C108" s="18" t="s">
        <v>579</v>
      </c>
      <c r="D108" s="21" t="s">
        <v>580</v>
      </c>
    </row>
    <row r="109" spans="2:4">
      <c r="B109" s="234">
        <v>44252.677430555559</v>
      </c>
      <c r="C109" s="18" t="s">
        <v>583</v>
      </c>
      <c r="D109" s="21" t="s">
        <v>580</v>
      </c>
    </row>
    <row r="110" spans="2:4">
      <c r="B110" s="234">
        <v>44252.771840277775</v>
      </c>
      <c r="C110" s="18" t="s">
        <v>579</v>
      </c>
      <c r="D110" s="21" t="s">
        <v>580</v>
      </c>
    </row>
    <row r="111" spans="2:4">
      <c r="B111" s="234">
        <v>44252.771863425929</v>
      </c>
      <c r="C111" s="18" t="s">
        <v>583</v>
      </c>
      <c r="D111" s="21" t="s">
        <v>580</v>
      </c>
    </row>
    <row r="112" spans="2:4">
      <c r="B112" s="234">
        <v>44279.640173611115</v>
      </c>
      <c r="C112" s="18" t="s">
        <v>579</v>
      </c>
      <c r="D112" s="21" t="s">
        <v>580</v>
      </c>
    </row>
    <row r="113" spans="2:4">
      <c r="B113" s="234">
        <v>44279.640185185184</v>
      </c>
      <c r="C113" s="18" t="s">
        <v>583</v>
      </c>
      <c r="D113" s="21" t="s">
        <v>580</v>
      </c>
    </row>
    <row r="114" spans="2:4">
      <c r="B114" s="234">
        <v>44310.602025462962</v>
      </c>
      <c r="C114" s="18" t="s">
        <v>579</v>
      </c>
      <c r="D114" s="21" t="s">
        <v>580</v>
      </c>
    </row>
    <row r="115" spans="2:4">
      <c r="B115" s="234">
        <v>44310.602037037039</v>
      </c>
      <c r="C115" s="18" t="s">
        <v>583</v>
      </c>
      <c r="D115" s="21" t="s">
        <v>580</v>
      </c>
    </row>
    <row r="116" spans="2:4">
      <c r="B116" s="234">
        <v>44311.428796296299</v>
      </c>
      <c r="C116" s="18" t="s">
        <v>579</v>
      </c>
      <c r="D116" s="21" t="s">
        <v>580</v>
      </c>
    </row>
    <row r="117" spans="2:4">
      <c r="B117" s="234">
        <v>44311.428807870368</v>
      </c>
      <c r="C117" s="18" t="s">
        <v>583</v>
      </c>
      <c r="D117" s="21" t="s">
        <v>580</v>
      </c>
    </row>
    <row r="118" spans="2:4">
      <c r="B118" s="234">
        <v>44340.555798611109</v>
      </c>
      <c r="C118" s="18" t="s">
        <v>579</v>
      </c>
      <c r="D118" s="21" t="s">
        <v>580</v>
      </c>
    </row>
    <row r="119" spans="2:4">
      <c r="B119" s="234">
        <v>44340.555810185186</v>
      </c>
      <c r="C119" s="18" t="s">
        <v>583</v>
      </c>
      <c r="D119" s="21" t="s">
        <v>580</v>
      </c>
    </row>
    <row r="120" spans="2:4">
      <c r="B120" s="234">
        <v>44341.708287037036</v>
      </c>
      <c r="C120" s="18" t="s">
        <v>579</v>
      </c>
      <c r="D120" s="21" t="s">
        <v>580</v>
      </c>
    </row>
    <row r="121" spans="2:4">
      <c r="B121" s="234">
        <v>44341.708298611113</v>
      </c>
      <c r="C121" s="18" t="s">
        <v>583</v>
      </c>
      <c r="D121" s="21" t="s">
        <v>580</v>
      </c>
    </row>
    <row r="122" spans="2:4">
      <c r="B122" s="234">
        <v>44370.671319444446</v>
      </c>
      <c r="C122" s="18" t="s">
        <v>579</v>
      </c>
      <c r="D122" s="21" t="s">
        <v>580</v>
      </c>
    </row>
    <row r="123" spans="2:4">
      <c r="B123" s="234">
        <v>44370.671331018515</v>
      </c>
      <c r="C123" s="18" t="s">
        <v>583</v>
      </c>
      <c r="D123" s="21" t="s">
        <v>580</v>
      </c>
    </row>
    <row r="124" spans="2:4">
      <c r="B124" s="234">
        <v>44372.669456018521</v>
      </c>
      <c r="C124" s="18" t="s">
        <v>579</v>
      </c>
      <c r="D124" s="21" t="s">
        <v>580</v>
      </c>
    </row>
    <row r="125" spans="2:4">
      <c r="B125" s="234">
        <v>44372.66946759259</v>
      </c>
      <c r="C125" s="18" t="s">
        <v>583</v>
      </c>
      <c r="D125" s="21" t="s">
        <v>580</v>
      </c>
    </row>
    <row r="126" spans="2:4">
      <c r="B126" s="234">
        <v>44399.393807870372</v>
      </c>
      <c r="C126" s="18" t="s">
        <v>579</v>
      </c>
      <c r="D126" s="21" t="s">
        <v>580</v>
      </c>
    </row>
    <row r="127" spans="2:4">
      <c r="B127" s="234">
        <v>44399.393819444442</v>
      </c>
      <c r="C127" s="18" t="s">
        <v>583</v>
      </c>
      <c r="D127" s="21" t="s">
        <v>580</v>
      </c>
    </row>
    <row r="128" spans="2:4">
      <c r="B128" s="234">
        <v>44399.433819444443</v>
      </c>
      <c r="C128" s="18" t="s">
        <v>579</v>
      </c>
      <c r="D128" s="21" t="s">
        <v>580</v>
      </c>
    </row>
    <row r="129" spans="2:4">
      <c r="B129" s="234">
        <v>44399.433831018519</v>
      </c>
      <c r="C129" s="18" t="s">
        <v>583</v>
      </c>
      <c r="D129" s="21" t="s">
        <v>580</v>
      </c>
    </row>
    <row r="130" spans="2:4">
      <c r="B130" s="234">
        <v>44426.681458333333</v>
      </c>
      <c r="C130" s="18" t="s">
        <v>579</v>
      </c>
      <c r="D130" s="21" t="s">
        <v>580</v>
      </c>
    </row>
    <row r="131" spans="2:4">
      <c r="B131" s="234">
        <v>44426.681481481479</v>
      </c>
      <c r="C131" s="18" t="s">
        <v>583</v>
      </c>
      <c r="D131" s="21" t="s">
        <v>580</v>
      </c>
    </row>
    <row r="132" spans="2:4">
      <c r="B132" s="234">
        <v>44461.391261574077</v>
      </c>
      <c r="C132" s="18" t="s">
        <v>579</v>
      </c>
      <c r="D132" s="21" t="s">
        <v>580</v>
      </c>
    </row>
    <row r="133" spans="2:4">
      <c r="B133" s="234">
        <v>44461.391284722224</v>
      </c>
      <c r="C133" s="18" t="s">
        <v>583</v>
      </c>
      <c r="D133" s="21" t="s">
        <v>580</v>
      </c>
    </row>
    <row r="134" spans="2:4">
      <c r="B134" s="234">
        <v>44489.456018518518</v>
      </c>
      <c r="C134" s="18" t="s">
        <v>579</v>
      </c>
      <c r="D134" s="21" t="s">
        <v>580</v>
      </c>
    </row>
    <row r="135" spans="2:4">
      <c r="B135" s="234">
        <v>44489.456041666665</v>
      </c>
      <c r="C135" s="18" t="s">
        <v>583</v>
      </c>
      <c r="D135" s="21" t="s">
        <v>580</v>
      </c>
    </row>
    <row r="136" spans="2:4">
      <c r="B136" s="234">
        <v>44509.487442129626</v>
      </c>
      <c r="C136" s="18" t="s">
        <v>579</v>
      </c>
      <c r="D136" s="21" t="s">
        <v>580</v>
      </c>
    </row>
    <row r="137" spans="2:4">
      <c r="B137" s="234">
        <v>44509.487453703703</v>
      </c>
      <c r="C137" s="18" t="s">
        <v>583</v>
      </c>
      <c r="D137" s="21" t="s">
        <v>580</v>
      </c>
    </row>
    <row r="138" spans="2:4">
      <c r="B138" s="234">
        <v>44509.664837962962</v>
      </c>
      <c r="C138" s="18" t="s">
        <v>579</v>
      </c>
      <c r="D138" s="21" t="s">
        <v>580</v>
      </c>
    </row>
    <row r="139" spans="2:4">
      <c r="B139" s="234">
        <v>44509.664861111109</v>
      </c>
      <c r="C139" s="18" t="s">
        <v>583</v>
      </c>
      <c r="D139" s="21" t="s">
        <v>580</v>
      </c>
    </row>
    <row r="140" spans="2:4">
      <c r="B140" s="234">
        <v>44518.399155092593</v>
      </c>
      <c r="C140" s="18" t="s">
        <v>579</v>
      </c>
      <c r="D140" s="21" t="s">
        <v>580</v>
      </c>
    </row>
    <row r="141" spans="2:4">
      <c r="B141" s="234">
        <v>44518.399189814816</v>
      </c>
      <c r="C141" s="18" t="s">
        <v>583</v>
      </c>
      <c r="D141" s="21" t="s">
        <v>580</v>
      </c>
    </row>
    <row r="142" spans="2:4">
      <c r="B142" s="234">
        <v>44518.58556712963</v>
      </c>
      <c r="C142" s="18" t="s">
        <v>579</v>
      </c>
      <c r="D142" s="21" t="s">
        <v>580</v>
      </c>
    </row>
    <row r="143" spans="2:4">
      <c r="B143" s="234">
        <v>44518.585578703707</v>
      </c>
      <c r="C143" s="18" t="s">
        <v>583</v>
      </c>
      <c r="D143" s="21" t="s">
        <v>580</v>
      </c>
    </row>
    <row r="144" spans="2:4">
      <c r="B144" s="234">
        <v>44519.613275462965</v>
      </c>
      <c r="C144" s="18" t="s">
        <v>579</v>
      </c>
      <c r="D144" s="21" t="s">
        <v>580</v>
      </c>
    </row>
    <row r="145" spans="2:4">
      <c r="B145" s="234">
        <v>44519.613298611112</v>
      </c>
      <c r="C145" s="18" t="s">
        <v>583</v>
      </c>
      <c r="D145" s="21" t="s">
        <v>580</v>
      </c>
    </row>
    <row r="146" spans="2:4">
      <c r="B146" s="234">
        <v>44525.562361111108</v>
      </c>
      <c r="C146" s="18" t="s">
        <v>579</v>
      </c>
      <c r="D146" s="21" t="s">
        <v>580</v>
      </c>
    </row>
    <row r="147" spans="2:4">
      <c r="B147" s="234">
        <v>44525.562384259261</v>
      </c>
      <c r="C147" s="18" t="s">
        <v>583</v>
      </c>
      <c r="D147" s="21" t="s">
        <v>580</v>
      </c>
    </row>
    <row r="148" spans="2:4">
      <c r="B148" s="234">
        <v>44525.701851851853</v>
      </c>
      <c r="C148" s="18" t="s">
        <v>579</v>
      </c>
      <c r="D148" s="21" t="s">
        <v>580</v>
      </c>
    </row>
    <row r="149" spans="2:4">
      <c r="B149" s="234">
        <v>44525.701874999999</v>
      </c>
      <c r="C149" s="18" t="s">
        <v>583</v>
      </c>
      <c r="D149" s="21" t="s">
        <v>580</v>
      </c>
    </row>
    <row r="150" spans="2:4">
      <c r="B150" s="234">
        <v>44540.425844907404</v>
      </c>
      <c r="C150" s="18" t="s">
        <v>579</v>
      </c>
      <c r="D150" s="21" t="s">
        <v>580</v>
      </c>
    </row>
    <row r="151" spans="2:4">
      <c r="B151" s="234">
        <v>44540.425879629627</v>
      </c>
      <c r="C151" s="18" t="s">
        <v>583</v>
      </c>
      <c r="D151" s="21" t="s">
        <v>580</v>
      </c>
    </row>
    <row r="152" spans="2:4">
      <c r="B152" s="234">
        <v>44540.595532407409</v>
      </c>
      <c r="C152" s="18" t="s">
        <v>579</v>
      </c>
      <c r="D152" s="21" t="s">
        <v>580</v>
      </c>
    </row>
    <row r="153" spans="2:4">
      <c r="B153" s="234">
        <v>44540.595555555556</v>
      </c>
      <c r="C153" s="18" t="s">
        <v>583</v>
      </c>
      <c r="D153" s="21" t="s">
        <v>580</v>
      </c>
    </row>
    <row r="154" spans="2:4">
      <c r="B154" s="234">
        <v>44552.423020833332</v>
      </c>
      <c r="C154" s="18" t="s">
        <v>579</v>
      </c>
      <c r="D154" s="21" t="s">
        <v>580</v>
      </c>
    </row>
    <row r="155" spans="2:4">
      <c r="B155" s="234">
        <v>44552.423043981478</v>
      </c>
      <c r="C155" s="18" t="s">
        <v>583</v>
      </c>
      <c r="D155" s="21" t="s">
        <v>580</v>
      </c>
    </row>
    <row r="156" spans="2:4">
      <c r="B156" s="234">
        <v>44582.388761574075</v>
      </c>
      <c r="C156" s="18" t="s">
        <v>579</v>
      </c>
      <c r="D156" s="21" t="s">
        <v>580</v>
      </c>
    </row>
    <row r="157" spans="2:4">
      <c r="B157" s="234">
        <v>44582.388796296298</v>
      </c>
      <c r="C157" s="18" t="s">
        <v>583</v>
      </c>
      <c r="D157" s="21" t="s">
        <v>580</v>
      </c>
    </row>
    <row r="158" spans="2:4">
      <c r="B158" s="234">
        <v>44586.543414351851</v>
      </c>
      <c r="C158" s="18" t="s">
        <v>579</v>
      </c>
      <c r="D158" s="21" t="s">
        <v>580</v>
      </c>
    </row>
    <row r="159" spans="2:4">
      <c r="B159" s="234">
        <v>44586.543437499997</v>
      </c>
      <c r="C159" s="18" t="s">
        <v>583</v>
      </c>
      <c r="D159" s="21" t="s">
        <v>580</v>
      </c>
    </row>
    <row r="160" spans="2:4">
      <c r="B160" s="234">
        <v>44586.616296296299</v>
      </c>
      <c r="C160" s="18" t="s">
        <v>579</v>
      </c>
      <c r="D160" s="21" t="s">
        <v>580</v>
      </c>
    </row>
    <row r="161" spans="2:4">
      <c r="B161" s="234">
        <v>44586.616319444445</v>
      </c>
      <c r="C161" s="18" t="s">
        <v>583</v>
      </c>
      <c r="D161" s="21" t="s">
        <v>580</v>
      </c>
    </row>
    <row r="162" spans="2:4">
      <c r="B162" s="234">
        <v>44650.601157407407</v>
      </c>
      <c r="C162" s="18" t="s">
        <v>579</v>
      </c>
      <c r="D162" s="21" t="s">
        <v>580</v>
      </c>
    </row>
    <row r="163" spans="2:4">
      <c r="B163" s="234">
        <v>44650.601168981484</v>
      </c>
      <c r="C163" s="18" t="s">
        <v>583</v>
      </c>
      <c r="D163" s="21" t="s">
        <v>580</v>
      </c>
    </row>
    <row r="164" spans="2:4">
      <c r="B164" s="234">
        <v>44650.623194444444</v>
      </c>
      <c r="C164" s="18" t="s">
        <v>579</v>
      </c>
      <c r="D164" s="21" t="s">
        <v>580</v>
      </c>
    </row>
    <row r="165" spans="2:4">
      <c r="B165" s="234">
        <v>44650.623206018521</v>
      </c>
      <c r="C165" s="18" t="s">
        <v>583</v>
      </c>
      <c r="D165" s="21" t="s">
        <v>580</v>
      </c>
    </row>
  </sheetData>
  <sheetProtection algorithmName="SHA-512" hashValue="9rSYx+CnkfFXdfsXRygz810RIZ6DqMWpXaH9knBav+8BujlVC+iBiD2nGPES92hOaMroj3AnO0YnY2TPaPUWWQ==" saltValue="GadGrk8ohhL2DZDBjOsvJQ==" spinCount="100000" sheet="1" objects="1" scenarios="1" formatColumns="0" formatRows="0" autoFilter="0"/>
  <phoneticPr fontId="7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SH_REESTR_MO">
    <tabColor indexed="47"/>
  </sheetPr>
  <dimension ref="A1:F158"/>
  <sheetViews>
    <sheetView showGridLines="0" workbookViewId="0">
      <selection activeCell="Q25" sqref="Q25"/>
    </sheetView>
  </sheetViews>
  <sheetFormatPr defaultRowHeight="11.25"/>
  <cols>
    <col min="1" max="2" width="36.7109375" style="1" customWidth="1"/>
    <col min="3" max="3" width="12.7109375" style="1" customWidth="1"/>
    <col min="4" max="4" width="50.7109375" style="1" customWidth="1"/>
    <col min="5" max="5" width="36.7109375" style="1" customWidth="1"/>
    <col min="6" max="6" width="12.710937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930</v>
      </c>
      <c r="E1" s="1" t="s">
        <v>16</v>
      </c>
      <c r="F1" s="1" t="s">
        <v>19</v>
      </c>
    </row>
    <row r="2" spans="1:6">
      <c r="A2" s="1" t="s">
        <v>1406</v>
      </c>
      <c r="B2" s="1" t="s">
        <v>1406</v>
      </c>
      <c r="C2" s="1" t="s">
        <v>1407</v>
      </c>
      <c r="D2" s="1" t="s">
        <v>1408</v>
      </c>
      <c r="E2" s="1" t="s">
        <v>1406</v>
      </c>
      <c r="F2" s="1" t="s">
        <v>896</v>
      </c>
    </row>
    <row r="3" spans="1:6">
      <c r="A3" s="1" t="s">
        <v>586</v>
      </c>
      <c r="B3" s="1" t="s">
        <v>586</v>
      </c>
      <c r="C3" s="1" t="s">
        <v>587</v>
      </c>
      <c r="D3" s="1" t="s">
        <v>588</v>
      </c>
      <c r="E3" s="1" t="s">
        <v>586</v>
      </c>
      <c r="F3" s="1" t="s">
        <v>897</v>
      </c>
    </row>
    <row r="4" spans="1:6">
      <c r="A4" s="1" t="s">
        <v>589</v>
      </c>
      <c r="B4" s="1" t="s">
        <v>589</v>
      </c>
      <c r="C4" s="1" t="s">
        <v>590</v>
      </c>
      <c r="D4" s="1" t="s">
        <v>588</v>
      </c>
      <c r="E4" s="1" t="s">
        <v>589</v>
      </c>
      <c r="F4" s="1" t="s">
        <v>898</v>
      </c>
    </row>
    <row r="5" spans="1:6">
      <c r="A5" s="1" t="s">
        <v>591</v>
      </c>
      <c r="B5" s="1" t="s">
        <v>591</v>
      </c>
      <c r="C5" s="1" t="s">
        <v>592</v>
      </c>
      <c r="D5" s="1" t="s">
        <v>588</v>
      </c>
      <c r="E5" s="1" t="s">
        <v>591</v>
      </c>
      <c r="F5" s="1" t="s">
        <v>899</v>
      </c>
    </row>
    <row r="6" spans="1:6">
      <c r="A6" s="1" t="s">
        <v>593</v>
      </c>
      <c r="B6" s="1" t="s">
        <v>593</v>
      </c>
      <c r="C6" s="1" t="s">
        <v>594</v>
      </c>
      <c r="D6" s="1" t="s">
        <v>588</v>
      </c>
      <c r="E6" s="1" t="s">
        <v>593</v>
      </c>
      <c r="F6" s="1" t="s">
        <v>900</v>
      </c>
    </row>
    <row r="7" spans="1:6">
      <c r="A7" s="1" t="s">
        <v>595</v>
      </c>
      <c r="B7" s="1" t="s">
        <v>595</v>
      </c>
      <c r="C7" s="1" t="s">
        <v>596</v>
      </c>
      <c r="D7" s="1" t="s">
        <v>588</v>
      </c>
      <c r="E7" s="1" t="s">
        <v>595</v>
      </c>
      <c r="F7" s="1" t="s">
        <v>901</v>
      </c>
    </row>
    <row r="8" spans="1:6">
      <c r="A8" s="1" t="s">
        <v>597</v>
      </c>
      <c r="B8" s="1" t="s">
        <v>597</v>
      </c>
      <c r="C8" s="1" t="s">
        <v>598</v>
      </c>
      <c r="D8" s="1" t="s">
        <v>588</v>
      </c>
      <c r="E8" s="1" t="s">
        <v>597</v>
      </c>
      <c r="F8" s="1" t="s">
        <v>902</v>
      </c>
    </row>
    <row r="9" spans="1:6">
      <c r="A9" s="1" t="s">
        <v>599</v>
      </c>
      <c r="B9" s="1" t="s">
        <v>601</v>
      </c>
      <c r="C9" s="1" t="s">
        <v>602</v>
      </c>
      <c r="D9" s="1" t="s">
        <v>585</v>
      </c>
      <c r="E9" s="1" t="s">
        <v>599</v>
      </c>
      <c r="F9" s="1" t="s">
        <v>903</v>
      </c>
    </row>
    <row r="10" spans="1:6">
      <c r="A10" s="1" t="s">
        <v>599</v>
      </c>
      <c r="B10" s="1" t="s">
        <v>599</v>
      </c>
      <c r="C10" s="1" t="s">
        <v>600</v>
      </c>
      <c r="D10" s="1" t="s">
        <v>584</v>
      </c>
      <c r="E10" s="1" t="s">
        <v>616</v>
      </c>
      <c r="F10" s="1" t="s">
        <v>904</v>
      </c>
    </row>
    <row r="11" spans="1:6">
      <c r="A11" s="1" t="s">
        <v>599</v>
      </c>
      <c r="B11" s="1" t="s">
        <v>603</v>
      </c>
      <c r="C11" s="1" t="s">
        <v>604</v>
      </c>
      <c r="D11" s="1" t="s">
        <v>585</v>
      </c>
      <c r="E11" s="1" t="s">
        <v>623</v>
      </c>
      <c r="F11" s="1" t="s">
        <v>905</v>
      </c>
    </row>
    <row r="12" spans="1:6">
      <c r="A12" s="1" t="s">
        <v>599</v>
      </c>
      <c r="B12" s="1" t="s">
        <v>605</v>
      </c>
      <c r="C12" s="1" t="s">
        <v>606</v>
      </c>
      <c r="D12" s="1" t="s">
        <v>607</v>
      </c>
      <c r="E12" s="1" t="s">
        <v>639</v>
      </c>
      <c r="F12" s="1" t="s">
        <v>906</v>
      </c>
    </row>
    <row r="13" spans="1:6">
      <c r="A13" s="1" t="s">
        <v>599</v>
      </c>
      <c r="B13" s="1" t="s">
        <v>608</v>
      </c>
      <c r="C13" s="1" t="s">
        <v>609</v>
      </c>
      <c r="D13" s="1" t="s">
        <v>585</v>
      </c>
      <c r="E13" s="1" t="s">
        <v>661</v>
      </c>
      <c r="F13" s="1" t="s">
        <v>907</v>
      </c>
    </row>
    <row r="14" spans="1:6">
      <c r="A14" s="1" t="s">
        <v>599</v>
      </c>
      <c r="B14" s="1" t="s">
        <v>610</v>
      </c>
      <c r="C14" s="1" t="s">
        <v>611</v>
      </c>
      <c r="D14" s="1" t="s">
        <v>585</v>
      </c>
      <c r="E14" s="1" t="s">
        <v>673</v>
      </c>
      <c r="F14" s="1" t="s">
        <v>908</v>
      </c>
    </row>
    <row r="15" spans="1:6">
      <c r="A15" s="1" t="s">
        <v>599</v>
      </c>
      <c r="B15" s="1" t="s">
        <v>612</v>
      </c>
      <c r="C15" s="1" t="s">
        <v>613</v>
      </c>
      <c r="D15" s="1" t="s">
        <v>585</v>
      </c>
      <c r="E15" s="1" t="s">
        <v>675</v>
      </c>
      <c r="F15" s="1" t="s">
        <v>909</v>
      </c>
    </row>
    <row r="16" spans="1:6">
      <c r="A16" s="1" t="s">
        <v>599</v>
      </c>
      <c r="B16" s="1" t="s">
        <v>614</v>
      </c>
      <c r="C16" s="1" t="s">
        <v>615</v>
      </c>
      <c r="D16" s="1" t="s">
        <v>585</v>
      </c>
      <c r="E16" s="1" t="s">
        <v>691</v>
      </c>
      <c r="F16" s="1" t="s">
        <v>910</v>
      </c>
    </row>
    <row r="17" spans="1:6">
      <c r="A17" s="1" t="s">
        <v>616</v>
      </c>
      <c r="B17" s="1" t="s">
        <v>618</v>
      </c>
      <c r="C17" s="1" t="s">
        <v>619</v>
      </c>
      <c r="D17" s="1" t="s">
        <v>620</v>
      </c>
      <c r="E17" s="1" t="s">
        <v>699</v>
      </c>
      <c r="F17" s="1" t="s">
        <v>911</v>
      </c>
    </row>
    <row r="18" spans="1:6">
      <c r="A18" s="1" t="s">
        <v>616</v>
      </c>
      <c r="B18" s="1" t="s">
        <v>616</v>
      </c>
      <c r="C18" s="1" t="s">
        <v>617</v>
      </c>
      <c r="D18" s="1" t="s">
        <v>584</v>
      </c>
      <c r="E18" s="1" t="s">
        <v>701</v>
      </c>
      <c r="F18" s="1" t="s">
        <v>912</v>
      </c>
    </row>
    <row r="19" spans="1:6">
      <c r="A19" s="1" t="s">
        <v>616</v>
      </c>
      <c r="B19" s="1" t="s">
        <v>621</v>
      </c>
      <c r="C19" s="1" t="s">
        <v>622</v>
      </c>
      <c r="D19" s="1" t="s">
        <v>585</v>
      </c>
      <c r="E19" s="1" t="s">
        <v>709</v>
      </c>
      <c r="F19" s="1" t="s">
        <v>913</v>
      </c>
    </row>
    <row r="20" spans="1:6">
      <c r="A20" s="1" t="s">
        <v>623</v>
      </c>
      <c r="B20" s="1" t="s">
        <v>625</v>
      </c>
      <c r="C20" s="1" t="s">
        <v>626</v>
      </c>
      <c r="D20" s="1" t="s">
        <v>585</v>
      </c>
      <c r="E20" s="1" t="s">
        <v>727</v>
      </c>
      <c r="F20" s="1" t="s">
        <v>914</v>
      </c>
    </row>
    <row r="21" spans="1:6">
      <c r="A21" s="1" t="s">
        <v>623</v>
      </c>
      <c r="B21" s="1" t="s">
        <v>627</v>
      </c>
      <c r="C21" s="1" t="s">
        <v>628</v>
      </c>
      <c r="D21" s="1" t="s">
        <v>620</v>
      </c>
      <c r="E21" s="1" t="s">
        <v>729</v>
      </c>
      <c r="F21" s="1" t="s">
        <v>915</v>
      </c>
    </row>
    <row r="22" spans="1:6">
      <c r="A22" s="1" t="s">
        <v>623</v>
      </c>
      <c r="B22" s="1" t="s">
        <v>623</v>
      </c>
      <c r="C22" s="1" t="s">
        <v>624</v>
      </c>
      <c r="D22" s="1" t="s">
        <v>584</v>
      </c>
      <c r="E22" s="1" t="s">
        <v>1409</v>
      </c>
      <c r="F22" s="1" t="s">
        <v>916</v>
      </c>
    </row>
    <row r="23" spans="1:6">
      <c r="A23" s="1" t="s">
        <v>623</v>
      </c>
      <c r="B23" s="1" t="s">
        <v>629</v>
      </c>
      <c r="C23" s="1" t="s">
        <v>630</v>
      </c>
      <c r="D23" s="1" t="s">
        <v>620</v>
      </c>
      <c r="E23" s="1" t="s">
        <v>745</v>
      </c>
      <c r="F23" s="1" t="s">
        <v>917</v>
      </c>
    </row>
    <row r="24" spans="1:6">
      <c r="A24" s="1" t="s">
        <v>623</v>
      </c>
      <c r="B24" s="1" t="s">
        <v>631</v>
      </c>
      <c r="C24" s="1" t="s">
        <v>632</v>
      </c>
      <c r="D24" s="1" t="s">
        <v>585</v>
      </c>
      <c r="E24" s="1" t="s">
        <v>769</v>
      </c>
      <c r="F24" s="1" t="s">
        <v>918</v>
      </c>
    </row>
    <row r="25" spans="1:6">
      <c r="A25" s="1" t="s">
        <v>623</v>
      </c>
      <c r="B25" s="1" t="s">
        <v>633</v>
      </c>
      <c r="C25" s="1" t="s">
        <v>634</v>
      </c>
      <c r="D25" s="1" t="s">
        <v>607</v>
      </c>
      <c r="E25" s="1" t="s">
        <v>787</v>
      </c>
      <c r="F25" s="1" t="s">
        <v>919</v>
      </c>
    </row>
    <row r="26" spans="1:6">
      <c r="A26" s="1" t="s">
        <v>623</v>
      </c>
      <c r="B26" s="1" t="s">
        <v>635</v>
      </c>
      <c r="C26" s="1" t="s">
        <v>636</v>
      </c>
      <c r="D26" s="1" t="s">
        <v>585</v>
      </c>
      <c r="E26" s="1" t="s">
        <v>811</v>
      </c>
      <c r="F26" s="1" t="s">
        <v>920</v>
      </c>
    </row>
    <row r="27" spans="1:6">
      <c r="A27" s="1" t="s">
        <v>623</v>
      </c>
      <c r="B27" s="1" t="s">
        <v>637</v>
      </c>
      <c r="C27" s="1" t="s">
        <v>638</v>
      </c>
      <c r="D27" s="1" t="s">
        <v>585</v>
      </c>
      <c r="E27" s="1" t="s">
        <v>813</v>
      </c>
      <c r="F27" s="1" t="s">
        <v>921</v>
      </c>
    </row>
    <row r="28" spans="1:6">
      <c r="A28" s="1" t="s">
        <v>639</v>
      </c>
      <c r="B28" s="1" t="s">
        <v>641</v>
      </c>
      <c r="C28" s="1" t="s">
        <v>642</v>
      </c>
      <c r="D28" s="1" t="s">
        <v>620</v>
      </c>
      <c r="E28" s="1" t="s">
        <v>823</v>
      </c>
      <c r="F28" s="1" t="s">
        <v>922</v>
      </c>
    </row>
    <row r="29" spans="1:6">
      <c r="A29" s="1" t="s">
        <v>639</v>
      </c>
      <c r="B29" s="1" t="s">
        <v>643</v>
      </c>
      <c r="C29" s="1" t="s">
        <v>644</v>
      </c>
      <c r="D29" s="1" t="s">
        <v>585</v>
      </c>
      <c r="E29" s="1" t="s">
        <v>841</v>
      </c>
      <c r="F29" s="1" t="s">
        <v>923</v>
      </c>
    </row>
    <row r="30" spans="1:6">
      <c r="A30" s="1" t="s">
        <v>639</v>
      </c>
      <c r="B30" s="1" t="s">
        <v>645</v>
      </c>
      <c r="C30" s="1" t="s">
        <v>646</v>
      </c>
      <c r="D30" s="1" t="s">
        <v>585</v>
      </c>
      <c r="E30" s="1" t="s">
        <v>851</v>
      </c>
      <c r="F30" s="1" t="s">
        <v>924</v>
      </c>
    </row>
    <row r="31" spans="1:6">
      <c r="A31" s="1" t="s">
        <v>639</v>
      </c>
      <c r="B31" s="1" t="s">
        <v>647</v>
      </c>
      <c r="C31" s="1" t="s">
        <v>648</v>
      </c>
      <c r="D31" s="1" t="s">
        <v>585</v>
      </c>
      <c r="E31" s="1" t="s">
        <v>1411</v>
      </c>
      <c r="F31" s="1" t="s">
        <v>925</v>
      </c>
    </row>
    <row r="32" spans="1:6">
      <c r="A32" s="1" t="s">
        <v>639</v>
      </c>
      <c r="B32" s="1" t="s">
        <v>649</v>
      </c>
      <c r="C32" s="1" t="s">
        <v>650</v>
      </c>
      <c r="D32" s="1" t="s">
        <v>585</v>
      </c>
      <c r="E32" s="1" t="s">
        <v>865</v>
      </c>
      <c r="F32" s="1" t="s">
        <v>926</v>
      </c>
    </row>
    <row r="33" spans="1:6">
      <c r="A33" s="1" t="s">
        <v>639</v>
      </c>
      <c r="B33" s="1" t="s">
        <v>639</v>
      </c>
      <c r="C33" s="1" t="s">
        <v>640</v>
      </c>
      <c r="D33" s="1" t="s">
        <v>584</v>
      </c>
      <c r="E33" s="1" t="s">
        <v>881</v>
      </c>
      <c r="F33" s="1" t="s">
        <v>927</v>
      </c>
    </row>
    <row r="34" spans="1:6">
      <c r="A34" s="1" t="s">
        <v>639</v>
      </c>
      <c r="B34" s="1" t="s">
        <v>651</v>
      </c>
      <c r="C34" s="1" t="s">
        <v>652</v>
      </c>
      <c r="D34" s="1" t="s">
        <v>585</v>
      </c>
      <c r="E34" s="1" t="s">
        <v>892</v>
      </c>
      <c r="F34" s="1" t="s">
        <v>928</v>
      </c>
    </row>
    <row r="35" spans="1:6">
      <c r="A35" s="1" t="s">
        <v>639</v>
      </c>
      <c r="B35" s="1" t="s">
        <v>653</v>
      </c>
      <c r="C35" s="1" t="s">
        <v>654</v>
      </c>
      <c r="D35" s="1" t="s">
        <v>585</v>
      </c>
      <c r="E35" s="1" t="s">
        <v>894</v>
      </c>
      <c r="F35" s="1" t="s">
        <v>929</v>
      </c>
    </row>
    <row r="36" spans="1:6">
      <c r="A36" s="1" t="s">
        <v>639</v>
      </c>
      <c r="B36" s="1" t="s">
        <v>655</v>
      </c>
      <c r="C36" s="1" t="s">
        <v>656</v>
      </c>
      <c r="D36" s="1" t="s">
        <v>585</v>
      </c>
    </row>
    <row r="37" spans="1:6">
      <c r="A37" s="1" t="s">
        <v>639</v>
      </c>
      <c r="B37" s="1" t="s">
        <v>657</v>
      </c>
      <c r="C37" s="1" t="s">
        <v>658</v>
      </c>
      <c r="D37" s="1" t="s">
        <v>585</v>
      </c>
    </row>
    <row r="38" spans="1:6">
      <c r="A38" s="1" t="s">
        <v>639</v>
      </c>
      <c r="B38" s="1" t="s">
        <v>659</v>
      </c>
      <c r="C38" s="1" t="s">
        <v>660</v>
      </c>
      <c r="D38" s="1" t="s">
        <v>585</v>
      </c>
    </row>
    <row r="39" spans="1:6">
      <c r="A39" s="1" t="s">
        <v>661</v>
      </c>
      <c r="B39" s="1" t="s">
        <v>663</v>
      </c>
      <c r="C39" s="1" t="s">
        <v>664</v>
      </c>
      <c r="D39" s="1" t="s">
        <v>585</v>
      </c>
    </row>
    <row r="40" spans="1:6">
      <c r="A40" s="1" t="s">
        <v>661</v>
      </c>
      <c r="B40" s="1" t="s">
        <v>665</v>
      </c>
      <c r="C40" s="1" t="s">
        <v>666</v>
      </c>
      <c r="D40" s="1" t="s">
        <v>585</v>
      </c>
    </row>
    <row r="41" spans="1:6">
      <c r="A41" s="1" t="s">
        <v>661</v>
      </c>
      <c r="B41" s="1" t="s">
        <v>661</v>
      </c>
      <c r="C41" s="1" t="s">
        <v>662</v>
      </c>
      <c r="D41" s="1" t="s">
        <v>584</v>
      </c>
    </row>
    <row r="42" spans="1:6">
      <c r="A42" s="1" t="s">
        <v>661</v>
      </c>
      <c r="B42" s="1" t="s">
        <v>667</v>
      </c>
      <c r="C42" s="1" t="s">
        <v>668</v>
      </c>
      <c r="D42" s="1" t="s">
        <v>585</v>
      </c>
    </row>
    <row r="43" spans="1:6">
      <c r="A43" s="1" t="s">
        <v>661</v>
      </c>
      <c r="B43" s="1" t="s">
        <v>669</v>
      </c>
      <c r="C43" s="1" t="s">
        <v>670</v>
      </c>
      <c r="D43" s="1" t="s">
        <v>620</v>
      </c>
    </row>
    <row r="44" spans="1:6">
      <c r="A44" s="1" t="s">
        <v>661</v>
      </c>
      <c r="B44" s="1" t="s">
        <v>671</v>
      </c>
      <c r="C44" s="1" t="s">
        <v>672</v>
      </c>
      <c r="D44" s="1" t="s">
        <v>585</v>
      </c>
    </row>
    <row r="45" spans="1:6">
      <c r="A45" s="1" t="s">
        <v>673</v>
      </c>
      <c r="B45" s="1" t="s">
        <v>673</v>
      </c>
      <c r="C45" s="1" t="s">
        <v>674</v>
      </c>
      <c r="D45" s="1" t="s">
        <v>588</v>
      </c>
    </row>
    <row r="46" spans="1:6">
      <c r="A46" s="1" t="s">
        <v>675</v>
      </c>
      <c r="B46" s="1" t="s">
        <v>677</v>
      </c>
      <c r="C46" s="1" t="s">
        <v>678</v>
      </c>
      <c r="D46" s="1" t="s">
        <v>585</v>
      </c>
    </row>
    <row r="47" spans="1:6">
      <c r="A47" s="1" t="s">
        <v>675</v>
      </c>
      <c r="B47" s="1" t="s">
        <v>679</v>
      </c>
      <c r="C47" s="1" t="s">
        <v>680</v>
      </c>
      <c r="D47" s="1" t="s">
        <v>585</v>
      </c>
    </row>
    <row r="48" spans="1:6">
      <c r="A48" s="1" t="s">
        <v>675</v>
      </c>
      <c r="B48" s="1" t="s">
        <v>681</v>
      </c>
      <c r="C48" s="1" t="s">
        <v>682</v>
      </c>
      <c r="D48" s="1" t="s">
        <v>585</v>
      </c>
    </row>
    <row r="49" spans="1:4">
      <c r="A49" s="1" t="s">
        <v>675</v>
      </c>
      <c r="B49" s="1" t="s">
        <v>675</v>
      </c>
      <c r="C49" s="1" t="s">
        <v>676</v>
      </c>
      <c r="D49" s="1" t="s">
        <v>584</v>
      </c>
    </row>
    <row r="50" spans="1:4">
      <c r="A50" s="1" t="s">
        <v>675</v>
      </c>
      <c r="B50" s="1" t="s">
        <v>683</v>
      </c>
      <c r="C50" s="1" t="s">
        <v>684</v>
      </c>
      <c r="D50" s="1" t="s">
        <v>585</v>
      </c>
    </row>
    <row r="51" spans="1:4">
      <c r="A51" s="1" t="s">
        <v>675</v>
      </c>
      <c r="B51" s="1" t="s">
        <v>685</v>
      </c>
      <c r="C51" s="1" t="s">
        <v>686</v>
      </c>
      <c r="D51" s="1" t="s">
        <v>620</v>
      </c>
    </row>
    <row r="52" spans="1:4">
      <c r="A52" s="1" t="s">
        <v>675</v>
      </c>
      <c r="B52" s="1" t="s">
        <v>687</v>
      </c>
      <c r="C52" s="1" t="s">
        <v>688</v>
      </c>
      <c r="D52" s="1" t="s">
        <v>585</v>
      </c>
    </row>
    <row r="53" spans="1:4">
      <c r="A53" s="1" t="s">
        <v>675</v>
      </c>
      <c r="B53" s="1" t="s">
        <v>689</v>
      </c>
      <c r="C53" s="1" t="s">
        <v>690</v>
      </c>
      <c r="D53" s="1" t="s">
        <v>585</v>
      </c>
    </row>
    <row r="54" spans="1:4">
      <c r="A54" s="1" t="s">
        <v>691</v>
      </c>
      <c r="B54" s="1" t="s">
        <v>691</v>
      </c>
      <c r="C54" s="1" t="s">
        <v>692</v>
      </c>
      <c r="D54" s="1" t="s">
        <v>584</v>
      </c>
    </row>
    <row r="55" spans="1:4">
      <c r="A55" s="1" t="s">
        <v>691</v>
      </c>
      <c r="B55" s="1" t="s">
        <v>693</v>
      </c>
      <c r="C55" s="1" t="s">
        <v>694</v>
      </c>
      <c r="D55" s="1" t="s">
        <v>585</v>
      </c>
    </row>
    <row r="56" spans="1:4">
      <c r="A56" s="1" t="s">
        <v>691</v>
      </c>
      <c r="B56" s="1" t="s">
        <v>695</v>
      </c>
      <c r="C56" s="1" t="s">
        <v>696</v>
      </c>
      <c r="D56" s="1" t="s">
        <v>585</v>
      </c>
    </row>
    <row r="57" spans="1:4">
      <c r="A57" s="1" t="s">
        <v>691</v>
      </c>
      <c r="B57" s="1" t="s">
        <v>697</v>
      </c>
      <c r="C57" s="1" t="s">
        <v>698</v>
      </c>
      <c r="D57" s="1" t="s">
        <v>585</v>
      </c>
    </row>
    <row r="58" spans="1:4">
      <c r="A58" s="1" t="s">
        <v>699</v>
      </c>
      <c r="B58" s="1" t="s">
        <v>699</v>
      </c>
      <c r="C58" s="1" t="s">
        <v>700</v>
      </c>
      <c r="D58" s="1" t="s">
        <v>588</v>
      </c>
    </row>
    <row r="59" spans="1:4">
      <c r="A59" s="1" t="s">
        <v>701</v>
      </c>
      <c r="B59" s="1" t="s">
        <v>703</v>
      </c>
      <c r="C59" s="1" t="s">
        <v>704</v>
      </c>
      <c r="D59" s="1" t="s">
        <v>620</v>
      </c>
    </row>
    <row r="60" spans="1:4">
      <c r="A60" s="1" t="s">
        <v>701</v>
      </c>
      <c r="B60" s="1" t="s">
        <v>705</v>
      </c>
      <c r="C60" s="1" t="s">
        <v>706</v>
      </c>
      <c r="D60" s="1" t="s">
        <v>607</v>
      </c>
    </row>
    <row r="61" spans="1:4">
      <c r="A61" s="1" t="s">
        <v>701</v>
      </c>
      <c r="B61" s="1" t="s">
        <v>701</v>
      </c>
      <c r="C61" s="1" t="s">
        <v>702</v>
      </c>
      <c r="D61" s="1" t="s">
        <v>584</v>
      </c>
    </row>
    <row r="62" spans="1:4">
      <c r="A62" s="1" t="s">
        <v>701</v>
      </c>
      <c r="B62" s="1" t="s">
        <v>707</v>
      </c>
      <c r="C62" s="1" t="s">
        <v>708</v>
      </c>
      <c r="D62" s="1" t="s">
        <v>585</v>
      </c>
    </row>
    <row r="63" spans="1:4">
      <c r="A63" s="1" t="s">
        <v>709</v>
      </c>
      <c r="B63" s="1" t="s">
        <v>711</v>
      </c>
      <c r="C63" s="1" t="s">
        <v>712</v>
      </c>
      <c r="D63" s="1" t="s">
        <v>585</v>
      </c>
    </row>
    <row r="64" spans="1:4">
      <c r="A64" s="1" t="s">
        <v>709</v>
      </c>
      <c r="B64" s="1" t="s">
        <v>713</v>
      </c>
      <c r="C64" s="1" t="s">
        <v>714</v>
      </c>
      <c r="D64" s="1" t="s">
        <v>607</v>
      </c>
    </row>
    <row r="65" spans="1:4">
      <c r="A65" s="1" t="s">
        <v>709</v>
      </c>
      <c r="B65" s="1" t="s">
        <v>715</v>
      </c>
      <c r="C65" s="1" t="s">
        <v>716</v>
      </c>
      <c r="D65" s="1" t="s">
        <v>585</v>
      </c>
    </row>
    <row r="66" spans="1:4">
      <c r="A66" s="1" t="s">
        <v>709</v>
      </c>
      <c r="B66" s="1" t="s">
        <v>717</v>
      </c>
      <c r="C66" s="1" t="s">
        <v>718</v>
      </c>
      <c r="D66" s="1" t="s">
        <v>585</v>
      </c>
    </row>
    <row r="67" spans="1:4">
      <c r="A67" s="1" t="s">
        <v>709</v>
      </c>
      <c r="B67" s="1" t="s">
        <v>719</v>
      </c>
      <c r="C67" s="1" t="s">
        <v>720</v>
      </c>
      <c r="D67" s="1" t="s">
        <v>585</v>
      </c>
    </row>
    <row r="68" spans="1:4">
      <c r="A68" s="1" t="s">
        <v>709</v>
      </c>
      <c r="B68" s="1" t="s">
        <v>709</v>
      </c>
      <c r="C68" s="1" t="s">
        <v>710</v>
      </c>
      <c r="D68" s="1" t="s">
        <v>584</v>
      </c>
    </row>
    <row r="69" spans="1:4">
      <c r="A69" s="1" t="s">
        <v>709</v>
      </c>
      <c r="B69" s="1" t="s">
        <v>721</v>
      </c>
      <c r="C69" s="1" t="s">
        <v>722</v>
      </c>
      <c r="D69" s="1" t="s">
        <v>620</v>
      </c>
    </row>
    <row r="70" spans="1:4">
      <c r="A70" s="1" t="s">
        <v>709</v>
      </c>
      <c r="B70" s="1" t="s">
        <v>723</v>
      </c>
      <c r="C70" s="1" t="s">
        <v>724</v>
      </c>
      <c r="D70" s="1" t="s">
        <v>585</v>
      </c>
    </row>
    <row r="71" spans="1:4">
      <c r="A71" s="1" t="s">
        <v>709</v>
      </c>
      <c r="B71" s="1" t="s">
        <v>725</v>
      </c>
      <c r="C71" s="1" t="s">
        <v>726</v>
      </c>
      <c r="D71" s="1" t="s">
        <v>585</v>
      </c>
    </row>
    <row r="72" spans="1:4">
      <c r="A72" s="1" t="s">
        <v>727</v>
      </c>
      <c r="B72" s="1" t="s">
        <v>727</v>
      </c>
      <c r="C72" s="1" t="s">
        <v>728</v>
      </c>
      <c r="D72" s="1" t="s">
        <v>588</v>
      </c>
    </row>
    <row r="73" spans="1:4">
      <c r="A73" s="1" t="s">
        <v>729</v>
      </c>
      <c r="B73" s="1" t="s">
        <v>731</v>
      </c>
      <c r="C73" s="1" t="s">
        <v>732</v>
      </c>
      <c r="D73" s="1" t="s">
        <v>585</v>
      </c>
    </row>
    <row r="74" spans="1:4">
      <c r="A74" s="1" t="s">
        <v>729</v>
      </c>
      <c r="B74" s="1" t="s">
        <v>733</v>
      </c>
      <c r="C74" s="1" t="s">
        <v>734</v>
      </c>
      <c r="D74" s="1" t="s">
        <v>585</v>
      </c>
    </row>
    <row r="75" spans="1:4">
      <c r="A75" s="1" t="s">
        <v>729</v>
      </c>
      <c r="B75" s="1" t="s">
        <v>735</v>
      </c>
      <c r="C75" s="1" t="s">
        <v>736</v>
      </c>
      <c r="D75" s="1" t="s">
        <v>585</v>
      </c>
    </row>
    <row r="76" spans="1:4">
      <c r="A76" s="1" t="s">
        <v>729</v>
      </c>
      <c r="B76" s="1" t="s">
        <v>737</v>
      </c>
      <c r="C76" s="1" t="s">
        <v>738</v>
      </c>
      <c r="D76" s="1" t="s">
        <v>607</v>
      </c>
    </row>
    <row r="77" spans="1:4">
      <c r="A77" s="1" t="s">
        <v>729</v>
      </c>
      <c r="B77" s="1" t="s">
        <v>739</v>
      </c>
      <c r="C77" s="1" t="s">
        <v>740</v>
      </c>
      <c r="D77" s="1" t="s">
        <v>585</v>
      </c>
    </row>
    <row r="78" spans="1:4">
      <c r="A78" s="1" t="s">
        <v>729</v>
      </c>
      <c r="B78" s="1" t="s">
        <v>741</v>
      </c>
      <c r="C78" s="1" t="s">
        <v>742</v>
      </c>
      <c r="D78" s="1" t="s">
        <v>585</v>
      </c>
    </row>
    <row r="79" spans="1:4">
      <c r="A79" s="1" t="s">
        <v>729</v>
      </c>
      <c r="B79" s="1" t="s">
        <v>729</v>
      </c>
      <c r="C79" s="1" t="s">
        <v>730</v>
      </c>
      <c r="D79" s="1" t="s">
        <v>584</v>
      </c>
    </row>
    <row r="80" spans="1:4">
      <c r="A80" s="1" t="s">
        <v>729</v>
      </c>
      <c r="B80" s="1" t="s">
        <v>743</v>
      </c>
      <c r="C80" s="1" t="s">
        <v>744</v>
      </c>
      <c r="D80" s="1" t="s">
        <v>585</v>
      </c>
    </row>
    <row r="81" spans="1:4">
      <c r="A81" s="1" t="s">
        <v>1409</v>
      </c>
      <c r="B81" s="1" t="s">
        <v>1409</v>
      </c>
      <c r="C81" s="1" t="s">
        <v>1410</v>
      </c>
      <c r="D81" s="1" t="s">
        <v>1408</v>
      </c>
    </row>
    <row r="82" spans="1:4">
      <c r="A82" s="1" t="s">
        <v>745</v>
      </c>
      <c r="B82" s="1" t="s">
        <v>747</v>
      </c>
      <c r="C82" s="1" t="s">
        <v>748</v>
      </c>
      <c r="D82" s="1" t="s">
        <v>585</v>
      </c>
    </row>
    <row r="83" spans="1:4">
      <c r="A83" s="1" t="s">
        <v>745</v>
      </c>
      <c r="B83" s="1" t="s">
        <v>749</v>
      </c>
      <c r="C83" s="1" t="s">
        <v>750</v>
      </c>
      <c r="D83" s="1" t="s">
        <v>585</v>
      </c>
    </row>
    <row r="84" spans="1:4">
      <c r="A84" s="1" t="s">
        <v>745</v>
      </c>
      <c r="B84" s="1" t="s">
        <v>751</v>
      </c>
      <c r="C84" s="1" t="s">
        <v>752</v>
      </c>
      <c r="D84" s="1" t="s">
        <v>585</v>
      </c>
    </row>
    <row r="85" spans="1:4">
      <c r="A85" s="1" t="s">
        <v>745</v>
      </c>
      <c r="B85" s="1" t="s">
        <v>753</v>
      </c>
      <c r="C85" s="1" t="s">
        <v>754</v>
      </c>
      <c r="D85" s="1" t="s">
        <v>585</v>
      </c>
    </row>
    <row r="86" spans="1:4">
      <c r="A86" s="1" t="s">
        <v>745</v>
      </c>
      <c r="B86" s="1" t="s">
        <v>755</v>
      </c>
      <c r="C86" s="1" t="s">
        <v>756</v>
      </c>
      <c r="D86" s="1" t="s">
        <v>620</v>
      </c>
    </row>
    <row r="87" spans="1:4">
      <c r="A87" s="1" t="s">
        <v>745</v>
      </c>
      <c r="B87" s="1" t="s">
        <v>757</v>
      </c>
      <c r="C87" s="1" t="s">
        <v>758</v>
      </c>
      <c r="D87" s="1" t="s">
        <v>607</v>
      </c>
    </row>
    <row r="88" spans="1:4">
      <c r="A88" s="1" t="s">
        <v>745</v>
      </c>
      <c r="B88" s="1" t="s">
        <v>759</v>
      </c>
      <c r="C88" s="1" t="s">
        <v>760</v>
      </c>
      <c r="D88" s="1" t="s">
        <v>585</v>
      </c>
    </row>
    <row r="89" spans="1:4">
      <c r="A89" s="1" t="s">
        <v>745</v>
      </c>
      <c r="B89" s="1" t="s">
        <v>745</v>
      </c>
      <c r="C89" s="1" t="s">
        <v>746</v>
      </c>
      <c r="D89" s="1" t="s">
        <v>584</v>
      </c>
    </row>
    <row r="90" spans="1:4">
      <c r="A90" s="1" t="s">
        <v>745</v>
      </c>
      <c r="B90" s="1" t="s">
        <v>761</v>
      </c>
      <c r="C90" s="1" t="s">
        <v>762</v>
      </c>
      <c r="D90" s="1" t="s">
        <v>585</v>
      </c>
    </row>
    <row r="91" spans="1:4">
      <c r="A91" s="1" t="s">
        <v>745</v>
      </c>
      <c r="B91" s="1" t="s">
        <v>763</v>
      </c>
      <c r="C91" s="1" t="s">
        <v>764</v>
      </c>
      <c r="D91" s="1" t="s">
        <v>585</v>
      </c>
    </row>
    <row r="92" spans="1:4">
      <c r="A92" s="1" t="s">
        <v>745</v>
      </c>
      <c r="B92" s="1" t="s">
        <v>765</v>
      </c>
      <c r="C92" s="1" t="s">
        <v>766</v>
      </c>
      <c r="D92" s="1" t="s">
        <v>585</v>
      </c>
    </row>
    <row r="93" spans="1:4">
      <c r="A93" s="1" t="s">
        <v>745</v>
      </c>
      <c r="B93" s="1" t="s">
        <v>767</v>
      </c>
      <c r="C93" s="1" t="s">
        <v>768</v>
      </c>
      <c r="D93" s="1" t="s">
        <v>585</v>
      </c>
    </row>
    <row r="94" spans="1:4">
      <c r="A94" s="1" t="s">
        <v>769</v>
      </c>
      <c r="B94" s="1" t="s">
        <v>771</v>
      </c>
      <c r="C94" s="1" t="s">
        <v>772</v>
      </c>
      <c r="D94" s="1" t="s">
        <v>585</v>
      </c>
    </row>
    <row r="95" spans="1:4">
      <c r="A95" s="1" t="s">
        <v>769</v>
      </c>
      <c r="B95" s="1" t="s">
        <v>773</v>
      </c>
      <c r="C95" s="1" t="s">
        <v>774</v>
      </c>
      <c r="D95" s="1" t="s">
        <v>585</v>
      </c>
    </row>
    <row r="96" spans="1:4">
      <c r="A96" s="1" t="s">
        <v>769</v>
      </c>
      <c r="B96" s="1" t="s">
        <v>775</v>
      </c>
      <c r="C96" s="1" t="s">
        <v>776</v>
      </c>
      <c r="D96" s="1" t="s">
        <v>585</v>
      </c>
    </row>
    <row r="97" spans="1:4">
      <c r="A97" s="1" t="s">
        <v>769</v>
      </c>
      <c r="B97" s="1" t="s">
        <v>777</v>
      </c>
      <c r="C97" s="1" t="s">
        <v>778</v>
      </c>
      <c r="D97" s="1" t="s">
        <v>585</v>
      </c>
    </row>
    <row r="98" spans="1:4">
      <c r="A98" s="1" t="s">
        <v>769</v>
      </c>
      <c r="B98" s="1" t="s">
        <v>779</v>
      </c>
      <c r="C98" s="1" t="s">
        <v>780</v>
      </c>
      <c r="D98" s="1" t="s">
        <v>585</v>
      </c>
    </row>
    <row r="99" spans="1:4">
      <c r="A99" s="1" t="s">
        <v>769</v>
      </c>
      <c r="B99" s="1" t="s">
        <v>769</v>
      </c>
      <c r="C99" s="1" t="s">
        <v>770</v>
      </c>
      <c r="D99" s="1" t="s">
        <v>584</v>
      </c>
    </row>
    <row r="100" spans="1:4">
      <c r="A100" s="1" t="s">
        <v>769</v>
      </c>
      <c r="B100" s="1" t="s">
        <v>781</v>
      </c>
      <c r="C100" s="1" t="s">
        <v>782</v>
      </c>
      <c r="D100" s="1" t="s">
        <v>585</v>
      </c>
    </row>
    <row r="101" spans="1:4">
      <c r="A101" s="1" t="s">
        <v>769</v>
      </c>
      <c r="B101" s="1" t="s">
        <v>783</v>
      </c>
      <c r="C101" s="1" t="s">
        <v>784</v>
      </c>
      <c r="D101" s="1" t="s">
        <v>585</v>
      </c>
    </row>
    <row r="102" spans="1:4">
      <c r="A102" s="1" t="s">
        <v>769</v>
      </c>
      <c r="B102" s="1" t="s">
        <v>785</v>
      </c>
      <c r="C102" s="1" t="s">
        <v>786</v>
      </c>
      <c r="D102" s="1" t="s">
        <v>585</v>
      </c>
    </row>
    <row r="103" spans="1:4">
      <c r="A103" s="1" t="s">
        <v>787</v>
      </c>
      <c r="B103" s="1" t="s">
        <v>789</v>
      </c>
      <c r="C103" s="1" t="s">
        <v>790</v>
      </c>
      <c r="D103" s="1" t="s">
        <v>585</v>
      </c>
    </row>
    <row r="104" spans="1:4">
      <c r="A104" s="1" t="s">
        <v>787</v>
      </c>
      <c r="B104" s="1" t="s">
        <v>791</v>
      </c>
      <c r="C104" s="1" t="s">
        <v>792</v>
      </c>
      <c r="D104" s="1" t="s">
        <v>585</v>
      </c>
    </row>
    <row r="105" spans="1:4">
      <c r="A105" s="1" t="s">
        <v>787</v>
      </c>
      <c r="B105" s="1" t="s">
        <v>793</v>
      </c>
      <c r="C105" s="1" t="s">
        <v>794</v>
      </c>
      <c r="D105" s="1" t="s">
        <v>585</v>
      </c>
    </row>
    <row r="106" spans="1:4">
      <c r="A106" s="1" t="s">
        <v>787</v>
      </c>
      <c r="B106" s="1" t="s">
        <v>795</v>
      </c>
      <c r="C106" s="1" t="s">
        <v>796</v>
      </c>
      <c r="D106" s="1" t="s">
        <v>585</v>
      </c>
    </row>
    <row r="107" spans="1:4">
      <c r="A107" s="1" t="s">
        <v>787</v>
      </c>
      <c r="B107" s="1" t="s">
        <v>797</v>
      </c>
      <c r="C107" s="1" t="s">
        <v>798</v>
      </c>
      <c r="D107" s="1" t="s">
        <v>607</v>
      </c>
    </row>
    <row r="108" spans="1:4">
      <c r="A108" s="1" t="s">
        <v>787</v>
      </c>
      <c r="B108" s="1" t="s">
        <v>799</v>
      </c>
      <c r="C108" s="1" t="s">
        <v>800</v>
      </c>
      <c r="D108" s="1" t="s">
        <v>620</v>
      </c>
    </row>
    <row r="109" spans="1:4">
      <c r="A109" s="1" t="s">
        <v>787</v>
      </c>
      <c r="B109" s="1" t="s">
        <v>801</v>
      </c>
      <c r="C109" s="1" t="s">
        <v>802</v>
      </c>
      <c r="D109" s="1" t="s">
        <v>585</v>
      </c>
    </row>
    <row r="110" spans="1:4">
      <c r="A110" s="1" t="s">
        <v>787</v>
      </c>
      <c r="B110" s="1" t="s">
        <v>803</v>
      </c>
      <c r="C110" s="1" t="s">
        <v>804</v>
      </c>
      <c r="D110" s="1" t="s">
        <v>620</v>
      </c>
    </row>
    <row r="111" spans="1:4">
      <c r="A111" s="1" t="s">
        <v>787</v>
      </c>
      <c r="B111" s="1" t="s">
        <v>787</v>
      </c>
      <c r="C111" s="1" t="s">
        <v>788</v>
      </c>
      <c r="D111" s="1" t="s">
        <v>584</v>
      </c>
    </row>
    <row r="112" spans="1:4">
      <c r="A112" s="1" t="s">
        <v>787</v>
      </c>
      <c r="B112" s="1" t="s">
        <v>805</v>
      </c>
      <c r="C112" s="1" t="s">
        <v>806</v>
      </c>
      <c r="D112" s="1" t="s">
        <v>620</v>
      </c>
    </row>
    <row r="113" spans="1:4">
      <c r="A113" s="1" t="s">
        <v>787</v>
      </c>
      <c r="B113" s="1" t="s">
        <v>807</v>
      </c>
      <c r="C113" s="1" t="s">
        <v>808</v>
      </c>
      <c r="D113" s="1" t="s">
        <v>585</v>
      </c>
    </row>
    <row r="114" spans="1:4">
      <c r="A114" s="1" t="s">
        <v>787</v>
      </c>
      <c r="B114" s="1" t="s">
        <v>809</v>
      </c>
      <c r="C114" s="1" t="s">
        <v>810</v>
      </c>
      <c r="D114" s="1" t="s">
        <v>585</v>
      </c>
    </row>
    <row r="115" spans="1:4">
      <c r="A115" s="1" t="s">
        <v>811</v>
      </c>
      <c r="B115" s="1" t="s">
        <v>811</v>
      </c>
      <c r="C115" s="1" t="s">
        <v>812</v>
      </c>
      <c r="D115" s="1" t="s">
        <v>588</v>
      </c>
    </row>
    <row r="116" spans="1:4">
      <c r="A116" s="1" t="s">
        <v>813</v>
      </c>
      <c r="B116" s="1" t="s">
        <v>815</v>
      </c>
      <c r="C116" s="1" t="s">
        <v>816</v>
      </c>
      <c r="D116" s="1" t="s">
        <v>585</v>
      </c>
    </row>
    <row r="117" spans="1:4">
      <c r="A117" s="1" t="s">
        <v>813</v>
      </c>
      <c r="B117" s="1" t="s">
        <v>817</v>
      </c>
      <c r="C117" s="1" t="s">
        <v>818</v>
      </c>
      <c r="D117" s="1" t="s">
        <v>585</v>
      </c>
    </row>
    <row r="118" spans="1:4">
      <c r="A118" s="1" t="s">
        <v>813</v>
      </c>
      <c r="B118" s="1" t="s">
        <v>819</v>
      </c>
      <c r="C118" s="1" t="s">
        <v>820</v>
      </c>
      <c r="D118" s="1" t="s">
        <v>607</v>
      </c>
    </row>
    <row r="119" spans="1:4">
      <c r="A119" s="1" t="s">
        <v>813</v>
      </c>
      <c r="B119" s="1" t="s">
        <v>821</v>
      </c>
      <c r="C119" s="1" t="s">
        <v>822</v>
      </c>
      <c r="D119" s="1" t="s">
        <v>585</v>
      </c>
    </row>
    <row r="120" spans="1:4">
      <c r="A120" s="1" t="s">
        <v>813</v>
      </c>
      <c r="B120" s="1" t="s">
        <v>813</v>
      </c>
      <c r="C120" s="1" t="s">
        <v>814</v>
      </c>
      <c r="D120" s="1" t="s">
        <v>584</v>
      </c>
    </row>
    <row r="121" spans="1:4">
      <c r="A121" s="1" t="s">
        <v>823</v>
      </c>
      <c r="B121" s="1" t="s">
        <v>825</v>
      </c>
      <c r="C121" s="1" t="s">
        <v>826</v>
      </c>
      <c r="D121" s="1" t="s">
        <v>585</v>
      </c>
    </row>
    <row r="122" spans="1:4">
      <c r="A122" s="1" t="s">
        <v>823</v>
      </c>
      <c r="B122" s="1" t="s">
        <v>827</v>
      </c>
      <c r="C122" s="1" t="s">
        <v>828</v>
      </c>
      <c r="D122" s="1" t="s">
        <v>585</v>
      </c>
    </row>
    <row r="123" spans="1:4">
      <c r="A123" s="1" t="s">
        <v>823</v>
      </c>
      <c r="B123" s="1" t="s">
        <v>829</v>
      </c>
      <c r="C123" s="1" t="s">
        <v>830</v>
      </c>
      <c r="D123" s="1" t="s">
        <v>620</v>
      </c>
    </row>
    <row r="124" spans="1:4">
      <c r="A124" s="1" t="s">
        <v>823</v>
      </c>
      <c r="B124" s="1" t="s">
        <v>831</v>
      </c>
      <c r="C124" s="1" t="s">
        <v>832</v>
      </c>
      <c r="D124" s="1" t="s">
        <v>620</v>
      </c>
    </row>
    <row r="125" spans="1:4">
      <c r="A125" s="1" t="s">
        <v>823</v>
      </c>
      <c r="B125" s="1" t="s">
        <v>833</v>
      </c>
      <c r="C125" s="1" t="s">
        <v>834</v>
      </c>
      <c r="D125" s="1" t="s">
        <v>620</v>
      </c>
    </row>
    <row r="126" spans="1:4">
      <c r="A126" s="1" t="s">
        <v>823</v>
      </c>
      <c r="B126" s="1" t="s">
        <v>835</v>
      </c>
      <c r="C126" s="1" t="s">
        <v>836</v>
      </c>
      <c r="D126" s="1" t="s">
        <v>620</v>
      </c>
    </row>
    <row r="127" spans="1:4">
      <c r="A127" s="1" t="s">
        <v>823</v>
      </c>
      <c r="B127" s="1" t="s">
        <v>837</v>
      </c>
      <c r="C127" s="1" t="s">
        <v>838</v>
      </c>
      <c r="D127" s="1" t="s">
        <v>620</v>
      </c>
    </row>
    <row r="128" spans="1:4">
      <c r="A128" s="1" t="s">
        <v>823</v>
      </c>
      <c r="B128" s="1" t="s">
        <v>823</v>
      </c>
      <c r="C128" s="1" t="s">
        <v>824</v>
      </c>
      <c r="D128" s="1" t="s">
        <v>584</v>
      </c>
    </row>
    <row r="129" spans="1:4">
      <c r="A129" s="1" t="s">
        <v>823</v>
      </c>
      <c r="B129" s="1" t="s">
        <v>839</v>
      </c>
      <c r="C129" s="1" t="s">
        <v>840</v>
      </c>
      <c r="D129" s="1" t="s">
        <v>620</v>
      </c>
    </row>
    <row r="130" spans="1:4">
      <c r="A130" s="1" t="s">
        <v>841</v>
      </c>
      <c r="B130" s="1" t="s">
        <v>843</v>
      </c>
      <c r="C130" s="1" t="s">
        <v>844</v>
      </c>
      <c r="D130" s="1" t="s">
        <v>585</v>
      </c>
    </row>
    <row r="131" spans="1:4">
      <c r="A131" s="1" t="s">
        <v>841</v>
      </c>
      <c r="B131" s="1" t="s">
        <v>845</v>
      </c>
      <c r="C131" s="1" t="s">
        <v>846</v>
      </c>
      <c r="D131" s="1" t="s">
        <v>585</v>
      </c>
    </row>
    <row r="132" spans="1:4">
      <c r="A132" s="1" t="s">
        <v>841</v>
      </c>
      <c r="B132" s="1" t="s">
        <v>841</v>
      </c>
      <c r="C132" s="1" t="s">
        <v>842</v>
      </c>
      <c r="D132" s="1" t="s">
        <v>584</v>
      </c>
    </row>
    <row r="133" spans="1:4">
      <c r="A133" s="1" t="s">
        <v>841</v>
      </c>
      <c r="B133" s="1" t="s">
        <v>847</v>
      </c>
      <c r="C133" s="1" t="s">
        <v>848</v>
      </c>
      <c r="D133" s="1" t="s">
        <v>585</v>
      </c>
    </row>
    <row r="134" spans="1:4">
      <c r="A134" s="1" t="s">
        <v>841</v>
      </c>
      <c r="B134" s="1" t="s">
        <v>849</v>
      </c>
      <c r="C134" s="1" t="s">
        <v>850</v>
      </c>
      <c r="D134" s="1" t="s">
        <v>620</v>
      </c>
    </row>
    <row r="135" spans="1:4">
      <c r="A135" s="1" t="s">
        <v>851</v>
      </c>
      <c r="B135" s="1" t="s">
        <v>853</v>
      </c>
      <c r="C135" s="1" t="s">
        <v>854</v>
      </c>
      <c r="D135" s="1" t="s">
        <v>585</v>
      </c>
    </row>
    <row r="136" spans="1:4">
      <c r="A136" s="1" t="s">
        <v>851</v>
      </c>
      <c r="B136" s="1" t="s">
        <v>855</v>
      </c>
      <c r="C136" s="1" t="s">
        <v>856</v>
      </c>
      <c r="D136" s="1" t="s">
        <v>607</v>
      </c>
    </row>
    <row r="137" spans="1:4">
      <c r="A137" s="1" t="s">
        <v>851</v>
      </c>
      <c r="B137" s="1" t="s">
        <v>857</v>
      </c>
      <c r="C137" s="1" t="s">
        <v>858</v>
      </c>
      <c r="D137" s="1" t="s">
        <v>585</v>
      </c>
    </row>
    <row r="138" spans="1:4">
      <c r="A138" s="1" t="s">
        <v>851</v>
      </c>
      <c r="B138" s="1" t="s">
        <v>859</v>
      </c>
      <c r="C138" s="1" t="s">
        <v>860</v>
      </c>
      <c r="D138" s="1" t="s">
        <v>620</v>
      </c>
    </row>
    <row r="139" spans="1:4">
      <c r="A139" s="1" t="s">
        <v>851</v>
      </c>
      <c r="B139" s="1" t="s">
        <v>861</v>
      </c>
      <c r="C139" s="1" t="s">
        <v>862</v>
      </c>
      <c r="D139" s="1" t="s">
        <v>585</v>
      </c>
    </row>
    <row r="140" spans="1:4">
      <c r="A140" s="1" t="s">
        <v>851</v>
      </c>
      <c r="B140" s="1" t="s">
        <v>851</v>
      </c>
      <c r="C140" s="1" t="s">
        <v>852</v>
      </c>
      <c r="D140" s="1" t="s">
        <v>584</v>
      </c>
    </row>
    <row r="141" spans="1:4">
      <c r="A141" s="1" t="s">
        <v>851</v>
      </c>
      <c r="B141" s="1" t="s">
        <v>863</v>
      </c>
      <c r="C141" s="1" t="s">
        <v>864</v>
      </c>
      <c r="D141" s="1" t="s">
        <v>585</v>
      </c>
    </row>
    <row r="142" spans="1:4">
      <c r="A142" s="1" t="s">
        <v>1411</v>
      </c>
      <c r="B142" s="1" t="s">
        <v>1411</v>
      </c>
      <c r="C142" s="1" t="s">
        <v>1412</v>
      </c>
      <c r="D142" s="1" t="s">
        <v>1408</v>
      </c>
    </row>
    <row r="143" spans="1:4">
      <c r="A143" s="1" t="s">
        <v>865</v>
      </c>
      <c r="B143" s="1" t="s">
        <v>867</v>
      </c>
      <c r="C143" s="1" t="s">
        <v>868</v>
      </c>
      <c r="D143" s="1" t="s">
        <v>585</v>
      </c>
    </row>
    <row r="144" spans="1:4">
      <c r="A144" s="1" t="s">
        <v>865</v>
      </c>
      <c r="B144" s="1" t="s">
        <v>869</v>
      </c>
      <c r="C144" s="1" t="s">
        <v>870</v>
      </c>
      <c r="D144" s="1" t="s">
        <v>585</v>
      </c>
    </row>
    <row r="145" spans="1:4">
      <c r="A145" s="1" t="s">
        <v>865</v>
      </c>
      <c r="B145" s="1" t="s">
        <v>871</v>
      </c>
      <c r="C145" s="1" t="s">
        <v>872</v>
      </c>
      <c r="D145" s="1" t="s">
        <v>585</v>
      </c>
    </row>
    <row r="146" spans="1:4">
      <c r="A146" s="1" t="s">
        <v>865</v>
      </c>
      <c r="B146" s="1" t="s">
        <v>873</v>
      </c>
      <c r="C146" s="1" t="s">
        <v>874</v>
      </c>
      <c r="D146" s="1" t="s">
        <v>620</v>
      </c>
    </row>
    <row r="147" spans="1:4">
      <c r="A147" s="1" t="s">
        <v>865</v>
      </c>
      <c r="B147" s="1" t="s">
        <v>875</v>
      </c>
      <c r="C147" s="1" t="s">
        <v>876</v>
      </c>
      <c r="D147" s="1" t="s">
        <v>585</v>
      </c>
    </row>
    <row r="148" spans="1:4">
      <c r="A148" s="1" t="s">
        <v>865</v>
      </c>
      <c r="B148" s="1" t="s">
        <v>865</v>
      </c>
      <c r="C148" s="1" t="s">
        <v>866</v>
      </c>
      <c r="D148" s="1" t="s">
        <v>584</v>
      </c>
    </row>
    <row r="149" spans="1:4">
      <c r="A149" s="1" t="s">
        <v>865</v>
      </c>
      <c r="B149" s="1" t="s">
        <v>877</v>
      </c>
      <c r="C149" s="1" t="s">
        <v>878</v>
      </c>
      <c r="D149" s="1" t="s">
        <v>620</v>
      </c>
    </row>
    <row r="150" spans="1:4">
      <c r="A150" s="1" t="s">
        <v>865</v>
      </c>
      <c r="B150" s="1" t="s">
        <v>879</v>
      </c>
      <c r="C150" s="1" t="s">
        <v>880</v>
      </c>
      <c r="D150" s="1" t="s">
        <v>585</v>
      </c>
    </row>
    <row r="151" spans="1:4">
      <c r="A151" s="1" t="s">
        <v>881</v>
      </c>
      <c r="B151" s="1" t="s">
        <v>883</v>
      </c>
      <c r="C151" s="1" t="s">
        <v>884</v>
      </c>
      <c r="D151" s="1" t="s">
        <v>585</v>
      </c>
    </row>
    <row r="152" spans="1:4">
      <c r="A152" s="1" t="s">
        <v>881</v>
      </c>
      <c r="B152" s="1" t="s">
        <v>885</v>
      </c>
      <c r="C152" s="1" t="s">
        <v>886</v>
      </c>
      <c r="D152" s="1" t="s">
        <v>585</v>
      </c>
    </row>
    <row r="153" spans="1:4">
      <c r="A153" s="1" t="s">
        <v>881</v>
      </c>
      <c r="B153" s="1" t="s">
        <v>707</v>
      </c>
      <c r="C153" s="1" t="s">
        <v>887</v>
      </c>
      <c r="D153" s="1" t="s">
        <v>585</v>
      </c>
    </row>
    <row r="154" spans="1:4">
      <c r="A154" s="1" t="s">
        <v>881</v>
      </c>
      <c r="B154" s="1" t="s">
        <v>888</v>
      </c>
      <c r="C154" s="1" t="s">
        <v>889</v>
      </c>
      <c r="D154" s="1" t="s">
        <v>585</v>
      </c>
    </row>
    <row r="155" spans="1:4">
      <c r="A155" s="1" t="s">
        <v>881</v>
      </c>
      <c r="B155" s="1" t="s">
        <v>881</v>
      </c>
      <c r="C155" s="1" t="s">
        <v>882</v>
      </c>
      <c r="D155" s="1" t="s">
        <v>584</v>
      </c>
    </row>
    <row r="156" spans="1:4">
      <c r="A156" s="1" t="s">
        <v>881</v>
      </c>
      <c r="B156" s="1" t="s">
        <v>890</v>
      </c>
      <c r="C156" s="1" t="s">
        <v>891</v>
      </c>
      <c r="D156" s="1" t="s">
        <v>585</v>
      </c>
    </row>
    <row r="157" spans="1:4">
      <c r="A157" s="1" t="s">
        <v>892</v>
      </c>
      <c r="B157" s="1" t="s">
        <v>892</v>
      </c>
      <c r="C157" s="1" t="s">
        <v>893</v>
      </c>
      <c r="D157" s="1" t="s">
        <v>588</v>
      </c>
    </row>
    <row r="158" spans="1:4">
      <c r="A158" s="1" t="s">
        <v>894</v>
      </c>
      <c r="B158" s="1" t="s">
        <v>894</v>
      </c>
      <c r="C158" s="1" t="s">
        <v>895</v>
      </c>
      <c r="D158" s="1" t="s">
        <v>588</v>
      </c>
    </row>
  </sheetData>
  <phoneticPr fontId="5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RowHeight="12.75"/>
  <cols>
    <col min="1" max="16384" width="9.140625" style="195"/>
  </cols>
  <sheetData>
    <row r="1" spans="2:12"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2:12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2:12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2:12"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2:12"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2:12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2:12"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2:12"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2:12"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2:12"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</row>
    <row r="13" spans="2:12"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</row>
    <row r="14" spans="2:12"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</row>
    <row r="15" spans="2:12"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</row>
    <row r="16" spans="2:12"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</row>
    <row r="17" spans="2:12"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</row>
    <row r="18" spans="2:12"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</row>
    <row r="19" spans="2:12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2:12"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</row>
    <row r="21" spans="2:12"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2:12"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</row>
    <row r="23" spans="2:12"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</row>
    <row r="24" spans="2:12"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  <row r="25" spans="2:12"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</row>
    <row r="26" spans="2:12"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</row>
    <row r="27" spans="2:12"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2:12"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2:12"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2:12"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2:12"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2:12"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2:12"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frmReestr">
    <tabColor indexed="47"/>
  </sheetPr>
  <dimension ref="A1"/>
  <sheetViews>
    <sheetView showGridLines="0" zoomScaleNormal="85" workbookViewId="0"/>
  </sheetViews>
  <sheetFormatPr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RowHeight="12.75"/>
  <cols>
    <col min="1" max="16384" width="9.140625" style="195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RowHeight="11.25"/>
  <cols>
    <col min="1" max="16384" width="9.140625" style="5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Hyperlink">
    <tabColor indexed="47"/>
  </sheetPr>
  <dimension ref="A1"/>
  <sheetViews>
    <sheetView showGridLines="0" workbookViewId="0">
      <selection activeCell="K24" sqref="K24"/>
    </sheetView>
  </sheetViews>
  <sheetFormatPr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5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s_01">
    <tabColor indexed="31"/>
  </sheetPr>
  <dimension ref="A1:J60"/>
  <sheetViews>
    <sheetView showGridLines="0" topLeftCell="D19" zoomScaleNormal="100" workbookViewId="0">
      <selection activeCell="G63" sqref="G63"/>
    </sheetView>
  </sheetViews>
  <sheetFormatPr defaultRowHeight="12.75"/>
  <cols>
    <col min="1" max="1" width="3.7109375" style="71" hidden="1" customWidth="1"/>
    <col min="2" max="2" width="3.7109375" style="72" hidden="1" customWidth="1"/>
    <col min="3" max="3" width="3.7109375" style="71" hidden="1" customWidth="1"/>
    <col min="4" max="4" width="2.7109375" style="73" customWidth="1"/>
    <col min="5" max="5" width="9.42578125" style="73" customWidth="1"/>
    <col min="6" max="6" width="33.7109375" style="73" customWidth="1"/>
    <col min="7" max="7" width="70.7109375" style="73" customWidth="1"/>
    <col min="8" max="8" width="4" style="74" bestFit="1" customWidth="1"/>
    <col min="9" max="9" width="9.140625" style="73" customWidth="1"/>
    <col min="10" max="16384" width="9.140625" style="73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G7" s="75" t="str">
        <f>version</f>
        <v>Версия 1.0</v>
      </c>
      <c r="H7" s="76"/>
    </row>
    <row r="8" spans="1:10" ht="26.25" customHeight="1">
      <c r="D8" s="77"/>
      <c r="E8" s="271" t="s">
        <v>192</v>
      </c>
      <c r="F8" s="271"/>
      <c r="G8" s="271"/>
      <c r="H8" s="77"/>
      <c r="I8" s="78"/>
    </row>
    <row r="9" spans="1:10" ht="6.75" customHeight="1">
      <c r="D9" s="79"/>
      <c r="E9" s="79"/>
      <c r="F9" s="79"/>
      <c r="G9" s="79"/>
      <c r="H9" s="81"/>
      <c r="I9" s="78"/>
    </row>
    <row r="10" spans="1:10" ht="15" customHeight="1">
      <c r="D10" s="79"/>
      <c r="E10" s="79"/>
      <c r="F10" s="82" t="s">
        <v>142</v>
      </c>
      <c r="G10" s="83" t="s">
        <v>58</v>
      </c>
      <c r="H10" s="84"/>
      <c r="I10" s="78"/>
      <c r="J10" s="85"/>
    </row>
    <row r="11" spans="1:10" ht="12.75" customHeight="1">
      <c r="A11" s="86"/>
      <c r="D11" s="87"/>
      <c r="E11" s="87"/>
      <c r="F11" s="88"/>
      <c r="G11" s="89" t="s">
        <v>164</v>
      </c>
      <c r="H11" s="90"/>
      <c r="I11" s="91"/>
      <c r="J11" s="91"/>
    </row>
    <row r="12" spans="1:10" ht="15" customHeight="1">
      <c r="D12" s="87"/>
      <c r="E12" s="87"/>
      <c r="F12" s="82" t="s">
        <v>161</v>
      </c>
      <c r="G12" s="92">
        <v>2021</v>
      </c>
      <c r="H12" s="93"/>
      <c r="I12" s="91"/>
      <c r="J12" s="94"/>
    </row>
    <row r="13" spans="1:10" ht="15" customHeight="1">
      <c r="D13" s="87"/>
      <c r="E13" s="87"/>
      <c r="F13" s="82" t="s">
        <v>162</v>
      </c>
      <c r="G13" s="164" t="s">
        <v>163</v>
      </c>
      <c r="H13" s="95"/>
      <c r="I13" s="91"/>
      <c r="J13" s="94"/>
    </row>
    <row r="14" spans="1:10" ht="3" customHeight="1">
      <c r="D14" s="87"/>
      <c r="E14" s="87"/>
      <c r="F14" s="96"/>
      <c r="G14" s="97"/>
      <c r="H14" s="98"/>
    </row>
    <row r="15" spans="1:10" ht="20.100000000000001" customHeight="1">
      <c r="C15" s="99"/>
      <c r="D15" s="87"/>
      <c r="E15" s="87"/>
      <c r="F15" s="82" t="s">
        <v>6</v>
      </c>
      <c r="G15" s="146" t="s">
        <v>1153</v>
      </c>
      <c r="H15" s="101"/>
      <c r="I15" s="156"/>
      <c r="J15" s="201" t="s">
        <v>1152</v>
      </c>
    </row>
    <row r="16" spans="1:10" ht="20.100000000000001" customHeight="1">
      <c r="D16" s="87"/>
      <c r="E16" s="87"/>
      <c r="F16" s="82" t="s">
        <v>104</v>
      </c>
      <c r="G16" s="100" t="s">
        <v>1154</v>
      </c>
      <c r="H16" s="102"/>
    </row>
    <row r="17" spans="1:8" ht="20.100000000000001" customHeight="1">
      <c r="D17" s="87"/>
      <c r="E17" s="87"/>
      <c r="F17" s="82" t="s">
        <v>105</v>
      </c>
      <c r="G17" s="100" t="s">
        <v>1155</v>
      </c>
      <c r="H17" s="102"/>
    </row>
    <row r="18" spans="1:8" ht="20.100000000000001" customHeight="1">
      <c r="D18" s="87"/>
      <c r="E18" s="87"/>
      <c r="F18" s="82" t="s">
        <v>108</v>
      </c>
      <c r="G18" s="100" t="s">
        <v>1157</v>
      </c>
      <c r="H18" s="102"/>
    </row>
    <row r="19" spans="1:8" ht="3" customHeight="1">
      <c r="D19" s="87"/>
      <c r="E19" s="87"/>
      <c r="F19" s="87"/>
      <c r="G19" s="103"/>
      <c r="H19" s="90"/>
    </row>
    <row r="20" spans="1:8" s="150" customFormat="1" ht="15" customHeight="1">
      <c r="A20" s="147"/>
      <c r="B20" s="148"/>
      <c r="C20" s="149"/>
      <c r="D20" s="159"/>
      <c r="E20" s="159"/>
      <c r="F20" s="163" t="s">
        <v>242</v>
      </c>
      <c r="G20" s="164" t="s">
        <v>243</v>
      </c>
      <c r="H20" s="165"/>
    </row>
    <row r="21" spans="1:8" s="150" customFormat="1" ht="24.75" hidden="1" customHeight="1">
      <c r="A21" s="147"/>
      <c r="B21" s="148"/>
      <c r="C21" s="149"/>
      <c r="D21" s="159"/>
      <c r="E21" s="159"/>
      <c r="F21" s="166" t="s">
        <v>244</v>
      </c>
      <c r="G21" s="167"/>
      <c r="H21" s="162"/>
    </row>
    <row r="22" spans="1:8" s="150" customFormat="1" ht="3" customHeight="1">
      <c r="A22" s="147"/>
      <c r="B22" s="148"/>
      <c r="C22" s="149"/>
      <c r="D22" s="159"/>
      <c r="E22" s="159"/>
      <c r="F22" s="160"/>
      <c r="G22" s="161"/>
      <c r="H22" s="162"/>
    </row>
    <row r="23" spans="1:8" s="150" customFormat="1" ht="15" customHeight="1">
      <c r="A23" s="147"/>
      <c r="B23" s="148"/>
      <c r="C23" s="149"/>
      <c r="D23" s="159"/>
      <c r="E23" s="159"/>
      <c r="F23" s="163" t="s">
        <v>245</v>
      </c>
      <c r="G23" s="168" t="s">
        <v>1328</v>
      </c>
      <c r="H23" s="165"/>
    </row>
    <row r="24" spans="1:8" s="150" customFormat="1" ht="3" customHeight="1">
      <c r="A24" s="147"/>
      <c r="B24" s="148"/>
      <c r="C24" s="149"/>
      <c r="D24" s="159"/>
      <c r="E24" s="159"/>
      <c r="F24" s="166"/>
      <c r="G24" s="161"/>
      <c r="H24" s="162"/>
    </row>
    <row r="25" spans="1:8" s="150" customFormat="1" ht="15" customHeight="1">
      <c r="A25" s="147"/>
      <c r="B25" s="148"/>
      <c r="C25" s="149"/>
      <c r="D25" s="159"/>
      <c r="E25" s="159"/>
      <c r="F25" s="163" t="s">
        <v>246</v>
      </c>
      <c r="G25" s="168" t="s">
        <v>1314</v>
      </c>
      <c r="H25" s="165"/>
    </row>
    <row r="26" spans="1:8" s="150" customFormat="1" ht="3" customHeight="1">
      <c r="A26" s="147"/>
      <c r="B26" s="148"/>
      <c r="C26" s="149"/>
      <c r="D26" s="159"/>
      <c r="E26" s="159"/>
      <c r="F26" s="166"/>
      <c r="G26" s="161"/>
      <c r="H26" s="162"/>
    </row>
    <row r="27" spans="1:8" ht="20.100000000000001" customHeight="1">
      <c r="D27" s="87"/>
      <c r="E27" s="87"/>
      <c r="F27" s="82" t="s">
        <v>133</v>
      </c>
      <c r="G27" s="235" t="s">
        <v>599</v>
      </c>
      <c r="H27" s="102"/>
    </row>
    <row r="28" spans="1:8" ht="20.100000000000001" customHeight="1">
      <c r="D28" s="87"/>
      <c r="E28" s="87"/>
      <c r="F28" s="82" t="s">
        <v>134</v>
      </c>
      <c r="G28" s="235" t="s">
        <v>599</v>
      </c>
      <c r="H28" s="102"/>
    </row>
    <row r="29" spans="1:8" ht="20.100000000000001" customHeight="1">
      <c r="D29" s="87"/>
      <c r="E29" s="87"/>
      <c r="F29" s="82" t="s">
        <v>135</v>
      </c>
      <c r="G29" s="176" t="s">
        <v>600</v>
      </c>
      <c r="H29" s="102"/>
    </row>
    <row r="30" spans="1:8" s="150" customFormat="1" ht="3" customHeight="1">
      <c r="A30" s="147"/>
      <c r="B30" s="148"/>
      <c r="C30" s="149"/>
      <c r="D30" s="159"/>
      <c r="E30" s="159"/>
      <c r="F30" s="166"/>
      <c r="G30" s="161"/>
      <c r="H30" s="162"/>
    </row>
    <row r="31" spans="1:8" s="150" customFormat="1" ht="15" customHeight="1">
      <c r="A31" s="147"/>
      <c r="B31" s="148"/>
      <c r="C31" s="149"/>
      <c r="D31" s="159"/>
      <c r="E31" s="159"/>
      <c r="F31" s="163" t="s">
        <v>397</v>
      </c>
      <c r="G31" s="194" t="s">
        <v>229</v>
      </c>
      <c r="H31" s="165"/>
    </row>
    <row r="32" spans="1:8" s="150" customFormat="1" ht="3" customHeight="1">
      <c r="A32" s="147"/>
      <c r="B32" s="148"/>
      <c r="C32" s="149"/>
      <c r="D32" s="159"/>
      <c r="E32" s="159"/>
      <c r="F32" s="166"/>
      <c r="G32" s="161"/>
      <c r="H32" s="162"/>
    </row>
    <row r="33" spans="1:9" s="150" customFormat="1" ht="15" customHeight="1">
      <c r="A33" s="147"/>
      <c r="B33" s="148"/>
      <c r="C33" s="149"/>
      <c r="D33" s="159"/>
      <c r="E33" s="159"/>
      <c r="F33" s="163" t="s">
        <v>398</v>
      </c>
      <c r="G33" s="194" t="s">
        <v>228</v>
      </c>
      <c r="H33" s="165"/>
    </row>
    <row r="34" spans="1:9">
      <c r="D34" s="87"/>
      <c r="E34" s="87"/>
      <c r="F34" s="82"/>
      <c r="G34" s="104" t="s">
        <v>136</v>
      </c>
      <c r="H34" s="90"/>
    </row>
    <row r="35" spans="1:9" ht="15" customHeight="1">
      <c r="D35" s="79"/>
      <c r="E35" s="79"/>
      <c r="F35" s="82" t="s">
        <v>137</v>
      </c>
      <c r="G35" s="235" t="s">
        <v>1329</v>
      </c>
      <c r="H35" s="102"/>
      <c r="I35" s="78"/>
    </row>
    <row r="36" spans="1:9" ht="15" customHeight="1">
      <c r="D36" s="79"/>
      <c r="E36" s="79"/>
      <c r="F36" s="82" t="s">
        <v>138</v>
      </c>
      <c r="G36" s="235" t="s">
        <v>1329</v>
      </c>
      <c r="H36" s="102"/>
      <c r="I36" s="78"/>
    </row>
    <row r="37" spans="1:9">
      <c r="D37" s="79"/>
      <c r="E37" s="79"/>
      <c r="F37" s="82"/>
      <c r="G37" s="104" t="s">
        <v>139</v>
      </c>
      <c r="H37" s="90"/>
      <c r="I37" s="78"/>
    </row>
    <row r="38" spans="1:9" ht="15" customHeight="1">
      <c r="D38" s="79"/>
      <c r="E38" s="79"/>
      <c r="F38" s="105" t="s">
        <v>143</v>
      </c>
      <c r="G38" s="235" t="s">
        <v>1435</v>
      </c>
      <c r="H38" s="102"/>
      <c r="I38" s="78"/>
    </row>
    <row r="39" spans="1:9" ht="15" customHeight="1">
      <c r="D39" s="79"/>
      <c r="E39" s="79"/>
      <c r="F39" s="105" t="s">
        <v>144</v>
      </c>
      <c r="G39" s="235" t="s">
        <v>1335</v>
      </c>
      <c r="H39" s="102"/>
      <c r="I39" s="78"/>
    </row>
    <row r="40" spans="1:9">
      <c r="D40" s="79"/>
      <c r="E40" s="79"/>
      <c r="F40" s="82"/>
      <c r="G40" s="104" t="s">
        <v>140</v>
      </c>
      <c r="H40" s="90"/>
      <c r="I40" s="78"/>
    </row>
    <row r="41" spans="1:9" ht="15" customHeight="1">
      <c r="D41" s="79"/>
      <c r="E41" s="79"/>
      <c r="F41" s="105" t="s">
        <v>143</v>
      </c>
      <c r="G41" s="235" t="s">
        <v>1435</v>
      </c>
      <c r="H41" s="102"/>
      <c r="I41" s="78"/>
    </row>
    <row r="42" spans="1:9" ht="15" customHeight="1">
      <c r="D42" s="79"/>
      <c r="E42" s="79"/>
      <c r="F42" s="105" t="s">
        <v>144</v>
      </c>
      <c r="G42" s="235" t="s">
        <v>1333</v>
      </c>
      <c r="H42" s="102"/>
      <c r="I42" s="78"/>
    </row>
    <row r="43" spans="1:9" ht="12.75" customHeight="1">
      <c r="D43" s="79"/>
      <c r="E43" s="79"/>
      <c r="F43" s="82"/>
      <c r="G43" s="104" t="s">
        <v>141</v>
      </c>
      <c r="H43" s="90"/>
      <c r="I43" s="78"/>
    </row>
    <row r="44" spans="1:9" ht="15" customHeight="1">
      <c r="B44" s="106"/>
      <c r="D44" s="96"/>
      <c r="E44" s="96"/>
      <c r="F44" s="105" t="s">
        <v>143</v>
      </c>
      <c r="G44" s="235" t="s">
        <v>1435</v>
      </c>
      <c r="H44" s="102"/>
      <c r="I44" s="107"/>
    </row>
    <row r="45" spans="1:9" ht="15" customHeight="1">
      <c r="B45" s="106"/>
      <c r="D45" s="96"/>
      <c r="E45" s="96"/>
      <c r="F45" s="105" t="s">
        <v>106</v>
      </c>
      <c r="G45" s="235" t="s">
        <v>1332</v>
      </c>
      <c r="H45" s="102"/>
      <c r="I45" s="107"/>
    </row>
    <row r="46" spans="1:9" ht="15" customHeight="1">
      <c r="B46" s="106"/>
      <c r="D46" s="96"/>
      <c r="E46" s="96"/>
      <c r="F46" s="105" t="s">
        <v>144</v>
      </c>
      <c r="G46" s="235" t="s">
        <v>1333</v>
      </c>
      <c r="H46" s="102"/>
      <c r="I46" s="107"/>
    </row>
    <row r="47" spans="1:9" ht="15" customHeight="1">
      <c r="B47" s="106"/>
      <c r="D47" s="96"/>
      <c r="E47" s="96"/>
      <c r="F47" s="105" t="s">
        <v>145</v>
      </c>
      <c r="G47" s="235" t="s">
        <v>1334</v>
      </c>
      <c r="H47" s="102"/>
      <c r="I47" s="107"/>
    </row>
    <row r="48" spans="1:9" s="150" customFormat="1" ht="3" hidden="1" customHeight="1">
      <c r="A48" s="147"/>
      <c r="B48" s="148"/>
      <c r="C48" s="149"/>
      <c r="D48" s="159"/>
      <c r="E48" s="159"/>
      <c r="F48" s="160"/>
      <c r="G48" s="161"/>
      <c r="H48" s="162"/>
    </row>
    <row r="49" spans="1:9" s="150" customFormat="1" ht="21" hidden="1" customHeight="1">
      <c r="A49" s="147"/>
      <c r="B49" s="169"/>
      <c r="C49" s="149"/>
      <c r="D49" s="170"/>
      <c r="E49" s="170"/>
      <c r="F49" s="171" t="s">
        <v>247</v>
      </c>
      <c r="G49" s="172" t="s">
        <v>248</v>
      </c>
      <c r="H49" s="162"/>
    </row>
    <row r="50" spans="1:9">
      <c r="D50" s="79"/>
      <c r="E50" s="79"/>
      <c r="F50" s="79"/>
      <c r="G50" s="80"/>
      <c r="H50" s="108"/>
      <c r="I50" s="78"/>
    </row>
    <row r="55" spans="1:9" ht="11.25" customHeight="1"/>
    <row r="56" spans="1:9" s="150" customFormat="1">
      <c r="A56" s="147"/>
      <c r="B56" s="148"/>
      <c r="C56" s="149"/>
      <c r="E56" s="151" t="s">
        <v>1413</v>
      </c>
      <c r="F56" s="151"/>
      <c r="G56" s="152"/>
      <c r="H56" s="153"/>
    </row>
    <row r="57" spans="1:9" s="150" customFormat="1">
      <c r="A57" s="147"/>
      <c r="B57" s="148"/>
      <c r="C57" s="149"/>
      <c r="E57" s="154" t="s">
        <v>1457</v>
      </c>
      <c r="F57" s="154"/>
      <c r="G57" s="155"/>
      <c r="H57" s="153"/>
    </row>
    <row r="58" spans="1:9" ht="6" customHeight="1"/>
    <row r="59" spans="1:9" s="150" customFormat="1" ht="19.5" customHeight="1">
      <c r="A59" s="147"/>
      <c r="B59" s="148"/>
      <c r="C59" s="149"/>
      <c r="F59" s="173" t="s">
        <v>219</v>
      </c>
      <c r="G59" s="241" t="s">
        <v>228</v>
      </c>
      <c r="H59" s="153"/>
    </row>
    <row r="60" spans="1:9" s="150" customFormat="1" ht="19.5" customHeight="1">
      <c r="A60" s="147"/>
      <c r="B60" s="148"/>
      <c r="C60" s="149"/>
      <c r="F60" s="173" t="s">
        <v>220</v>
      </c>
      <c r="G60" s="242" t="s">
        <v>1462</v>
      </c>
      <c r="H60" s="153"/>
    </row>
  </sheetData>
  <sheetProtection algorithmName="SHA-512" hashValue="U6j/6SQXy0hKvZk7iN8n2/lgGPH774QmHe2nCqUY9/ZzqPvptd6PMJqmOjRplZ8amzi/W6m/vdJ8mkReedI7HQ==" saltValue="aOjbw+qdA7aeEvnemdpCIQ==" spinCount="100000" sheet="1" objects="1" scenarios="1" formatColumns="0" formatRows="0" autoFilter="0"/>
  <dataConsolidate link="1"/>
  <mergeCells count="1">
    <mergeCell ref="E8:G8"/>
  </mergeCells>
  <phoneticPr fontId="0" type="noConversion"/>
  <dataValidations count="13">
    <dataValidation type="textLength" operator="lessThanOrEqual" allowBlank="1" showInputMessage="1" showErrorMessage="1" errorTitle="Ошибка" error="Допускается ввод не более 900 символов!" sqref="G38:G39 G35:G36 G41:G42 G44:G47 G49" xr:uid="{00000000-0002-0000-0200-000000000000}">
      <formula1>900</formula1>
    </dataValidation>
    <dataValidation type="textLength" operator="equal" allowBlank="1" showInputMessage="1" showErrorMessage="1" sqref="G26 G24 G30 G32" xr:uid="{00000000-0002-0000-0200-000001000000}">
      <formula1>9</formula1>
    </dataValidation>
    <dataValidation operator="equal" allowBlank="1" showInputMessage="1" showErrorMessage="1" sqref="G19 G22 G48" xr:uid="{00000000-0002-0000-0200-000002000000}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 xr:uid="{00000000-0002-0000-0200-000003000000}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 xr:uid="{00000000-0002-0000-0200-000004000000}">
      <formula1>MONTH</formula1>
    </dataValidation>
    <dataValidation type="list" allowBlank="1" showInputMessage="1" showErrorMessage="1" sqref="G27" xr:uid="{00000000-0002-0000-0200-000005000000}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 xr:uid="{00000000-0002-0000-0200-000006000000}"/>
    <dataValidation allowBlank="1" showInputMessage="1" promptTitle="Ввод" prompt="Для выбора организации необходимо два раза нажать левую клавишу мыши!" sqref="G15" xr:uid="{00000000-0002-0000-0200-000007000000}"/>
    <dataValidation allowBlank="1" showInputMessage="1" promptTitle="Ввод" prompt="Необходимо указать ОКАТО территории оказания услуг" sqref="G25" xr:uid="{00000000-0002-0000-0200-000008000000}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 xr:uid="{00000000-0002-0000-0200-000009000000}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 xr:uid="{00000000-0002-0000-0200-00000A000000}">
      <formula1>DaNet</formula1>
    </dataValidation>
    <dataValidation type="list" showInputMessage="1" showErrorMessage="1" errorTitle="Внимание" error="Выберите Муниципальное образование из списка" sqref="G28" xr:uid="{00000000-0002-0000-0200-00000B000000}">
      <formula1>MO_LIST_9</formula1>
    </dataValidation>
    <dataValidation allowBlank="1" showInputMessage="1" errorTitle="Ошибка" promptTitle="Ввод" prompt="Необходимо ввести ссылку на обосновывающие материалы в формате: &quot;https://portal.eias.ru/Portal/DownloadPage.aspx?type=12&amp;guid=????????-????-????-????-????????????&quot; (смотри раздел &quot;Методология заполнения&quot; листа &quot;Инструкция&quot;)" sqref="G60" xr:uid="{C78667E2-C0F3-4D6F-A988-CAA1EFFEC0C9}"/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11">
    <tabColor indexed="31"/>
    <pageSetUpPr fitToPage="1"/>
  </sheetPr>
  <dimension ref="A1:CN185"/>
  <sheetViews>
    <sheetView showGridLines="0" tabSelected="1" topLeftCell="C7" zoomScale="90" zoomScaleNormal="90" workbookViewId="0">
      <pane xSplit="4" ySplit="6" topLeftCell="G13" activePane="bottomRight" state="frozen"/>
      <selection activeCell="C7" sqref="C7"/>
      <selection pane="topRight" activeCell="G7" sqref="G7"/>
      <selection pane="bottomLeft" activeCell="C13" sqref="C13"/>
      <selection pane="bottomRight" activeCell="J17" sqref="J17"/>
    </sheetView>
  </sheetViews>
  <sheetFormatPr defaultRowHeight="11.25"/>
  <cols>
    <col min="1" max="2" width="9.140625" style="22" hidden="1" customWidth="1"/>
    <col min="3" max="3" width="4.140625" style="22" customWidth="1"/>
    <col min="4" max="4" width="9.140625" style="22" customWidth="1"/>
    <col min="5" max="5" width="89.85546875" style="22" customWidth="1"/>
    <col min="6" max="6" width="6.7109375" style="22" customWidth="1"/>
    <col min="7" max="11" width="15.7109375" style="22" customWidth="1"/>
    <col min="12" max="12" width="6.7109375" style="22" customWidth="1"/>
    <col min="13" max="16" width="15.7109375" style="22" customWidth="1"/>
    <col min="17" max="35" width="11.7109375" style="22" customWidth="1"/>
    <col min="36" max="16384" width="9.140625" style="22"/>
  </cols>
  <sheetData>
    <row r="1" spans="1:92" hidden="1">
      <c r="S1" s="191"/>
      <c r="T1" s="191"/>
      <c r="U1" s="191"/>
      <c r="V1" s="191"/>
      <c r="Y1" s="191"/>
      <c r="Z1" s="191"/>
      <c r="AA1" s="191"/>
      <c r="AB1" s="191"/>
      <c r="AC1" s="191"/>
      <c r="AD1" s="191"/>
      <c r="AE1" s="191"/>
      <c r="AN1" s="191"/>
      <c r="AO1" s="191"/>
      <c r="AP1" s="191"/>
      <c r="AS1" s="191"/>
      <c r="AT1" s="191"/>
      <c r="AU1" s="191"/>
      <c r="BC1" s="191"/>
      <c r="BF1" s="191"/>
      <c r="BI1" s="191"/>
      <c r="BQ1" s="191"/>
      <c r="BR1" s="191"/>
      <c r="BS1" s="191"/>
      <c r="BT1" s="191"/>
      <c r="BU1" s="191"/>
      <c r="BV1" s="191"/>
      <c r="BX1" s="191"/>
      <c r="BY1" s="191"/>
      <c r="CK1" s="191"/>
      <c r="CL1" s="191"/>
      <c r="CM1" s="191"/>
      <c r="CN1" s="191"/>
    </row>
    <row r="2" spans="1:92" hidden="1"/>
    <row r="3" spans="1:92" hidden="1"/>
    <row r="4" spans="1:92" hidden="1">
      <c r="F4" s="53"/>
      <c r="G4" s="53"/>
      <c r="H4" s="53"/>
      <c r="I4" s="53"/>
      <c r="J4" s="53"/>
      <c r="K4" s="53"/>
      <c r="M4" s="53"/>
      <c r="N4" s="53"/>
      <c r="O4" s="53"/>
      <c r="P4" s="53"/>
      <c r="Q4" s="53"/>
    </row>
    <row r="5" spans="1:92" hidden="1">
      <c r="A5" s="54"/>
      <c r="F5" s="22" t="s">
        <v>181</v>
      </c>
      <c r="G5" s="22" t="s">
        <v>182</v>
      </c>
      <c r="H5" s="22" t="s">
        <v>183</v>
      </c>
      <c r="I5" s="22" t="s">
        <v>184</v>
      </c>
      <c r="J5" s="22" t="s">
        <v>185</v>
      </c>
      <c r="K5" s="22" t="s">
        <v>186</v>
      </c>
      <c r="L5" s="22" t="s">
        <v>187</v>
      </c>
      <c r="M5" s="22" t="s">
        <v>188</v>
      </c>
      <c r="N5" s="22" t="s">
        <v>188</v>
      </c>
      <c r="O5" s="22" t="s">
        <v>189</v>
      </c>
      <c r="P5" s="22" t="s">
        <v>190</v>
      </c>
      <c r="Q5" s="22" t="s">
        <v>191</v>
      </c>
    </row>
    <row r="6" spans="1:92" hidden="1">
      <c r="A6" s="54"/>
    </row>
    <row r="7" spans="1:92" ht="12" customHeight="1">
      <c r="A7" s="54"/>
      <c r="K7" s="55"/>
      <c r="Q7" s="24"/>
    </row>
    <row r="8" spans="1:92" ht="22.5" customHeight="1">
      <c r="A8" s="54"/>
      <c r="D8" s="278" t="s">
        <v>192</v>
      </c>
      <c r="E8" s="278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92">
      <c r="A9" s="54"/>
      <c r="D9" s="232" t="str">
        <f>IF(org="","Не определено",org)</f>
        <v>ООО "Дальнереченская энергосетевая компания"</v>
      </c>
      <c r="E9" s="23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92" ht="12" customHeight="1">
      <c r="D10" s="64"/>
      <c r="E10" s="64"/>
      <c r="K10" s="219" t="s">
        <v>155</v>
      </c>
    </row>
    <row r="11" spans="1:92" ht="15" customHeight="1">
      <c r="D11" s="279" t="s">
        <v>176</v>
      </c>
      <c r="E11" s="281" t="s">
        <v>193</v>
      </c>
      <c r="F11" s="281" t="s">
        <v>156</v>
      </c>
      <c r="G11" s="281" t="s">
        <v>194</v>
      </c>
      <c r="H11" s="281" t="s">
        <v>195</v>
      </c>
      <c r="I11" s="281"/>
      <c r="J11" s="281"/>
      <c r="K11" s="283"/>
      <c r="L11" s="65"/>
    </row>
    <row r="12" spans="1:92" ht="15" customHeight="1">
      <c r="D12" s="280"/>
      <c r="E12" s="282"/>
      <c r="F12" s="282"/>
      <c r="G12" s="282"/>
      <c r="H12" s="216" t="s">
        <v>157</v>
      </c>
      <c r="I12" s="216" t="s">
        <v>158</v>
      </c>
      <c r="J12" s="216" t="s">
        <v>159</v>
      </c>
      <c r="K12" s="217" t="s">
        <v>160</v>
      </c>
      <c r="L12" s="65"/>
    </row>
    <row r="13" spans="1:92" ht="12" customHeight="1">
      <c r="D13" s="23">
        <v>0</v>
      </c>
      <c r="E13" s="23">
        <v>1</v>
      </c>
      <c r="F13" s="23">
        <v>2</v>
      </c>
      <c r="G13" s="23">
        <v>3</v>
      </c>
      <c r="H13" s="23">
        <v>4</v>
      </c>
      <c r="I13" s="23">
        <v>5</v>
      </c>
      <c r="J13" s="23">
        <v>6</v>
      </c>
      <c r="K13" s="23">
        <v>7</v>
      </c>
    </row>
    <row r="14" spans="1:92" s="56" customFormat="1" ht="15" customHeight="1">
      <c r="C14" s="66"/>
      <c r="D14" s="275" t="s">
        <v>262</v>
      </c>
      <c r="E14" s="276"/>
      <c r="F14" s="276"/>
      <c r="G14" s="276"/>
      <c r="H14" s="276"/>
      <c r="I14" s="276"/>
      <c r="J14" s="276"/>
      <c r="K14" s="277"/>
      <c r="L14" s="67"/>
    </row>
    <row r="15" spans="1:92" s="56" customFormat="1" ht="15" customHeight="1">
      <c r="C15" s="66"/>
      <c r="D15" s="221" t="s">
        <v>420</v>
      </c>
      <c r="E15" s="204" t="s">
        <v>548</v>
      </c>
      <c r="F15" s="68">
        <v>10</v>
      </c>
      <c r="G15" s="206">
        <f>SUM(H15:K15)</f>
        <v>134989.18599999999</v>
      </c>
      <c r="H15" s="206">
        <f>H16+H17+H20+H23</f>
        <v>0</v>
      </c>
      <c r="I15" s="206">
        <f>I16+I17+I20+I23</f>
        <v>0</v>
      </c>
      <c r="J15" s="206">
        <f>J16+J17+J20+J23</f>
        <v>134989.18599999999</v>
      </c>
      <c r="K15" s="206">
        <f>K16+K17+K20+K23</f>
        <v>0</v>
      </c>
      <c r="L15" s="67"/>
      <c r="M15" s="134"/>
      <c r="P15" s="229">
        <v>10</v>
      </c>
    </row>
    <row r="16" spans="1:92" s="56" customFormat="1" ht="15" customHeight="1">
      <c r="C16" s="66"/>
      <c r="D16" s="221" t="s">
        <v>421</v>
      </c>
      <c r="E16" s="178" t="s">
        <v>272</v>
      </c>
      <c r="F16" s="68">
        <v>20</v>
      </c>
      <c r="G16" s="206">
        <f t="shared" ref="G16:G140" si="0">SUM(H16:K16)</f>
        <v>42123.3</v>
      </c>
      <c r="H16" s="207"/>
      <c r="I16" s="207"/>
      <c r="J16" s="238">
        <v>42123.3</v>
      </c>
      <c r="K16" s="207"/>
      <c r="L16" s="67"/>
      <c r="M16" s="134"/>
      <c r="P16" s="229">
        <v>20</v>
      </c>
    </row>
    <row r="17" spans="3:16" s="56" customFormat="1" ht="15" customHeight="1">
      <c r="C17" s="66"/>
      <c r="D17" s="221" t="s">
        <v>422</v>
      </c>
      <c r="E17" s="179" t="s">
        <v>549</v>
      </c>
      <c r="F17" s="68">
        <v>30</v>
      </c>
      <c r="G17" s="206">
        <f t="shared" si="0"/>
        <v>0</v>
      </c>
      <c r="H17" s="206">
        <f>SUM(H18:H19)</f>
        <v>0</v>
      </c>
      <c r="I17" s="206">
        <f>SUM(I18:I19)</f>
        <v>0</v>
      </c>
      <c r="J17" s="206">
        <f>SUM(J18:J19)</f>
        <v>0</v>
      </c>
      <c r="K17" s="206">
        <f>SUM(K18:K19)</f>
        <v>0</v>
      </c>
      <c r="L17" s="67"/>
      <c r="M17" s="134"/>
      <c r="P17" s="229">
        <v>30</v>
      </c>
    </row>
    <row r="18" spans="3:16" s="56" customFormat="1" ht="12.75" hidden="1">
      <c r="C18" s="66"/>
      <c r="D18" s="227" t="s">
        <v>530</v>
      </c>
      <c r="E18" s="226"/>
      <c r="F18" s="198" t="s">
        <v>396</v>
      </c>
      <c r="G18" s="187"/>
      <c r="H18" s="187"/>
      <c r="I18" s="187"/>
      <c r="J18" s="187"/>
      <c r="K18" s="187"/>
      <c r="L18" s="67"/>
      <c r="M18" s="134"/>
      <c r="P18" s="229"/>
    </row>
    <row r="19" spans="3:16" s="56" customFormat="1" ht="15" customHeight="1">
      <c r="C19" s="66"/>
      <c r="D19" s="223"/>
      <c r="E19" s="220" t="s">
        <v>394</v>
      </c>
      <c r="F19" s="185"/>
      <c r="G19" s="185"/>
      <c r="H19" s="185"/>
      <c r="I19" s="185"/>
      <c r="J19" s="185"/>
      <c r="K19" s="186"/>
      <c r="L19" s="67"/>
      <c r="M19" s="134"/>
      <c r="P19" s="230"/>
    </row>
    <row r="20" spans="3:16" s="56" customFormat="1" ht="15" customHeight="1">
      <c r="C20" s="66"/>
      <c r="D20" s="221" t="s">
        <v>423</v>
      </c>
      <c r="E20" s="179" t="s">
        <v>550</v>
      </c>
      <c r="F20" s="180" t="s">
        <v>273</v>
      </c>
      <c r="G20" s="206">
        <f t="shared" si="0"/>
        <v>0</v>
      </c>
      <c r="H20" s="206">
        <f>SUM(H21:H22)</f>
        <v>0</v>
      </c>
      <c r="I20" s="206">
        <f>SUM(I21:I22)</f>
        <v>0</v>
      </c>
      <c r="J20" s="206">
        <f>SUM(J21:J22)</f>
        <v>0</v>
      </c>
      <c r="K20" s="206">
        <f>SUM(K21:K22)</f>
        <v>0</v>
      </c>
      <c r="L20" s="67"/>
      <c r="M20" s="134"/>
      <c r="P20" s="230"/>
    </row>
    <row r="21" spans="3:16" s="56" customFormat="1" ht="12.75" hidden="1">
      <c r="C21" s="66"/>
      <c r="D21" s="227" t="s">
        <v>531</v>
      </c>
      <c r="E21" s="226"/>
      <c r="F21" s="198" t="s">
        <v>273</v>
      </c>
      <c r="G21" s="187"/>
      <c r="H21" s="187"/>
      <c r="I21" s="187"/>
      <c r="J21" s="187"/>
      <c r="K21" s="187"/>
      <c r="L21" s="67"/>
      <c r="M21" s="134"/>
      <c r="P21" s="229"/>
    </row>
    <row r="22" spans="3:16" s="56" customFormat="1" ht="15" customHeight="1">
      <c r="C22" s="66"/>
      <c r="D22" s="223"/>
      <c r="E22" s="220" t="s">
        <v>394</v>
      </c>
      <c r="F22" s="185"/>
      <c r="G22" s="185"/>
      <c r="H22" s="185"/>
      <c r="I22" s="185"/>
      <c r="J22" s="185"/>
      <c r="K22" s="186"/>
      <c r="L22" s="67"/>
      <c r="M22" s="134"/>
      <c r="P22" s="230"/>
    </row>
    <row r="23" spans="3:16" s="56" customFormat="1" ht="15" customHeight="1">
      <c r="C23" s="66"/>
      <c r="D23" s="221" t="s">
        <v>424</v>
      </c>
      <c r="E23" s="179" t="s">
        <v>551</v>
      </c>
      <c r="F23" s="180" t="s">
        <v>274</v>
      </c>
      <c r="G23" s="206">
        <f t="shared" si="0"/>
        <v>92865.885999999999</v>
      </c>
      <c r="H23" s="206">
        <f>SUM(H24:H29)</f>
        <v>0</v>
      </c>
      <c r="I23" s="206">
        <f>SUM(I24:I29)</f>
        <v>0</v>
      </c>
      <c r="J23" s="206">
        <f>SUM(J24:J29)</f>
        <v>92865.885999999999</v>
      </c>
      <c r="K23" s="206">
        <f>SUM(K24:K29)</f>
        <v>0</v>
      </c>
      <c r="L23" s="67"/>
      <c r="M23" s="134"/>
      <c r="P23" s="229">
        <v>40</v>
      </c>
    </row>
    <row r="24" spans="3:16" s="56" customFormat="1" ht="12.75" hidden="1">
      <c r="C24" s="66"/>
      <c r="D24" s="227" t="s">
        <v>532</v>
      </c>
      <c r="E24" s="226"/>
      <c r="F24" s="198" t="s">
        <v>274</v>
      </c>
      <c r="G24" s="187"/>
      <c r="H24" s="187"/>
      <c r="I24" s="187"/>
      <c r="J24" s="187"/>
      <c r="K24" s="187"/>
      <c r="L24" s="67"/>
      <c r="M24" s="134"/>
      <c r="P24" s="229"/>
    </row>
    <row r="25" spans="3:16" s="56" customFormat="1" ht="15" customHeight="1">
      <c r="C25" s="236" t="s">
        <v>0</v>
      </c>
      <c r="D25" s="228" t="s">
        <v>1315</v>
      </c>
      <c r="E25" s="197" t="s">
        <v>979</v>
      </c>
      <c r="F25" s="193">
        <v>431</v>
      </c>
      <c r="G25" s="212">
        <f>SUM(H25:K25)</f>
        <v>51872.239000000001</v>
      </c>
      <c r="H25" s="213"/>
      <c r="I25" s="213"/>
      <c r="J25" s="239">
        <v>51872.239000000001</v>
      </c>
      <c r="K25" s="214"/>
      <c r="L25" s="67"/>
      <c r="M25" s="199" t="s">
        <v>974</v>
      </c>
      <c r="N25" s="200" t="s">
        <v>980</v>
      </c>
      <c r="O25" s="200" t="s">
        <v>978</v>
      </c>
    </row>
    <row r="26" spans="3:16" s="56" customFormat="1" ht="15" customHeight="1">
      <c r="C26" s="236" t="s">
        <v>0</v>
      </c>
      <c r="D26" s="228" t="s">
        <v>1316</v>
      </c>
      <c r="E26" s="197" t="s">
        <v>1109</v>
      </c>
      <c r="F26" s="193">
        <v>432</v>
      </c>
      <c r="G26" s="212">
        <f>SUM(H26:K26)</f>
        <v>1417.616</v>
      </c>
      <c r="H26" s="213"/>
      <c r="I26" s="213"/>
      <c r="J26" s="239">
        <v>1417.616</v>
      </c>
      <c r="K26" s="214"/>
      <c r="L26" s="67"/>
      <c r="M26" s="199" t="s">
        <v>1032</v>
      </c>
      <c r="N26" s="200" t="s">
        <v>1110</v>
      </c>
      <c r="O26" s="200" t="s">
        <v>1108</v>
      </c>
    </row>
    <row r="27" spans="3:16" s="56" customFormat="1" ht="15" customHeight="1">
      <c r="C27" s="236" t="s">
        <v>0</v>
      </c>
      <c r="D27" s="228" t="s">
        <v>1317</v>
      </c>
      <c r="E27" s="197" t="s">
        <v>1193</v>
      </c>
      <c r="F27" s="193">
        <v>433</v>
      </c>
      <c r="G27" s="212">
        <f>SUM(H27:K27)</f>
        <v>39277.823999999993</v>
      </c>
      <c r="H27" s="213"/>
      <c r="I27" s="213"/>
      <c r="J27" s="239">
        <v>39277.823999999993</v>
      </c>
      <c r="K27" s="214"/>
      <c r="L27" s="67"/>
      <c r="M27" s="199" t="s">
        <v>1194</v>
      </c>
      <c r="N27" s="200" t="s">
        <v>1121</v>
      </c>
      <c r="O27" s="200" t="s">
        <v>1192</v>
      </c>
    </row>
    <row r="28" spans="3:16" s="56" customFormat="1" ht="15" customHeight="1">
      <c r="C28" s="236" t="s">
        <v>0</v>
      </c>
      <c r="D28" s="228" t="s">
        <v>1401</v>
      </c>
      <c r="E28" s="197" t="s">
        <v>999</v>
      </c>
      <c r="F28" s="193">
        <v>434</v>
      </c>
      <c r="G28" s="212">
        <f>SUM(H28:K28)</f>
        <v>298.20699999999999</v>
      </c>
      <c r="H28" s="213"/>
      <c r="I28" s="213"/>
      <c r="J28" s="213">
        <v>298.20699999999999</v>
      </c>
      <c r="K28" s="214"/>
      <c r="L28" s="67"/>
      <c r="M28" s="199" t="s">
        <v>1000</v>
      </c>
      <c r="N28" s="200" t="s">
        <v>1001</v>
      </c>
      <c r="O28" s="200" t="s">
        <v>998</v>
      </c>
    </row>
    <row r="29" spans="3:16" s="56" customFormat="1" ht="15" customHeight="1">
      <c r="C29" s="66"/>
      <c r="D29" s="223"/>
      <c r="E29" s="220" t="s">
        <v>394</v>
      </c>
      <c r="F29" s="185"/>
      <c r="G29" s="185"/>
      <c r="H29" s="185"/>
      <c r="I29" s="185"/>
      <c r="J29" s="185"/>
      <c r="K29" s="186"/>
      <c r="L29" s="67"/>
      <c r="M29" s="134"/>
      <c r="P29" s="229"/>
    </row>
    <row r="30" spans="3:16" s="56" customFormat="1" ht="15" customHeight="1">
      <c r="C30" s="66"/>
      <c r="D30" s="221" t="s">
        <v>425</v>
      </c>
      <c r="E30" s="204" t="s">
        <v>196</v>
      </c>
      <c r="F30" s="180" t="s">
        <v>275</v>
      </c>
      <c r="G30" s="206">
        <f t="shared" si="0"/>
        <v>0</v>
      </c>
      <c r="H30" s="206">
        <f>H32+H33+H34</f>
        <v>0</v>
      </c>
      <c r="I30" s="206">
        <f>I31+I33+I34</f>
        <v>0</v>
      </c>
      <c r="J30" s="206">
        <f>J31+J32+J34</f>
        <v>-97288.590795789059</v>
      </c>
      <c r="K30" s="206">
        <f>K31+K32+K33</f>
        <v>97288.590795789059</v>
      </c>
      <c r="L30" s="67"/>
      <c r="M30" s="134"/>
      <c r="P30" s="229">
        <v>50</v>
      </c>
    </row>
    <row r="31" spans="3:16" s="56" customFormat="1" ht="15" customHeight="1">
      <c r="C31" s="66"/>
      <c r="D31" s="221" t="s">
        <v>426</v>
      </c>
      <c r="E31" s="178" t="s">
        <v>157</v>
      </c>
      <c r="F31" s="180" t="s">
        <v>276</v>
      </c>
      <c r="G31" s="206">
        <f t="shared" si="0"/>
        <v>0</v>
      </c>
      <c r="H31" s="182"/>
      <c r="I31" s="207"/>
      <c r="J31" s="207"/>
      <c r="K31" s="207"/>
      <c r="L31" s="67"/>
      <c r="M31" s="134"/>
      <c r="P31" s="229">
        <v>60</v>
      </c>
    </row>
    <row r="32" spans="3:16" s="56" customFormat="1" ht="15" customHeight="1">
      <c r="C32" s="66"/>
      <c r="D32" s="221" t="s">
        <v>427</v>
      </c>
      <c r="E32" s="178" t="s">
        <v>158</v>
      </c>
      <c r="F32" s="180" t="s">
        <v>277</v>
      </c>
      <c r="G32" s="206">
        <f t="shared" si="0"/>
        <v>0</v>
      </c>
      <c r="H32" s="207"/>
      <c r="I32" s="182"/>
      <c r="J32" s="207"/>
      <c r="K32" s="207"/>
      <c r="L32" s="67"/>
      <c r="M32" s="134"/>
      <c r="P32" s="229">
        <v>70</v>
      </c>
    </row>
    <row r="33" spans="3:16" s="56" customFormat="1" ht="15" customHeight="1">
      <c r="C33" s="66"/>
      <c r="D33" s="221" t="s">
        <v>428</v>
      </c>
      <c r="E33" s="178" t="s">
        <v>159</v>
      </c>
      <c r="F33" s="180" t="s">
        <v>278</v>
      </c>
      <c r="G33" s="206">
        <f t="shared" si="0"/>
        <v>97288.590795789059</v>
      </c>
      <c r="H33" s="207"/>
      <c r="I33" s="207"/>
      <c r="J33" s="182"/>
      <c r="K33" s="238">
        <v>97288.590795789059</v>
      </c>
      <c r="L33" s="67"/>
      <c r="M33" s="134"/>
      <c r="P33" s="229">
        <v>80</v>
      </c>
    </row>
    <row r="34" spans="3:16" s="56" customFormat="1" ht="15" customHeight="1">
      <c r="C34" s="66"/>
      <c r="D34" s="221" t="s">
        <v>429</v>
      </c>
      <c r="E34" s="178" t="s">
        <v>197</v>
      </c>
      <c r="F34" s="180" t="s">
        <v>279</v>
      </c>
      <c r="G34" s="206">
        <f t="shared" si="0"/>
        <v>-97288.590795789059</v>
      </c>
      <c r="H34" s="207"/>
      <c r="I34" s="207"/>
      <c r="J34" s="238">
        <f>-K33</f>
        <v>-97288.590795789059</v>
      </c>
      <c r="K34" s="182"/>
      <c r="L34" s="67"/>
      <c r="M34" s="134"/>
      <c r="P34" s="229">
        <v>90</v>
      </c>
    </row>
    <row r="35" spans="3:16" s="56" customFormat="1" ht="15" customHeight="1">
      <c r="C35" s="66"/>
      <c r="D35" s="221" t="s">
        <v>430</v>
      </c>
      <c r="E35" s="205" t="s">
        <v>200</v>
      </c>
      <c r="F35" s="180" t="s">
        <v>280</v>
      </c>
      <c r="G35" s="206">
        <f t="shared" si="0"/>
        <v>0</v>
      </c>
      <c r="H35" s="207"/>
      <c r="I35" s="207"/>
      <c r="J35" s="207"/>
      <c r="K35" s="207"/>
      <c r="L35" s="67"/>
      <c r="M35" s="134"/>
      <c r="P35" s="229"/>
    </row>
    <row r="36" spans="3:16" s="56" customFormat="1" ht="15" customHeight="1">
      <c r="C36" s="66"/>
      <c r="D36" s="221" t="s">
        <v>431</v>
      </c>
      <c r="E36" s="204" t="s">
        <v>552</v>
      </c>
      <c r="F36" s="180" t="s">
        <v>281</v>
      </c>
      <c r="G36" s="206">
        <f t="shared" si="0"/>
        <v>107392.50332282466</v>
      </c>
      <c r="H36" s="206">
        <f>H37+H39+H42+H46</f>
        <v>0</v>
      </c>
      <c r="I36" s="206">
        <f>I37+I39+I42+I46</f>
        <v>0</v>
      </c>
      <c r="J36" s="206">
        <f>J37+J39+J42+J46</f>
        <v>27315.827543231499</v>
      </c>
      <c r="K36" s="206">
        <f>K37+K39+K42+K46</f>
        <v>80076.675779593163</v>
      </c>
      <c r="L36" s="67"/>
      <c r="M36" s="134"/>
      <c r="P36" s="229">
        <v>100</v>
      </c>
    </row>
    <row r="37" spans="3:16" s="56" customFormat="1" ht="22.5">
      <c r="C37" s="66"/>
      <c r="D37" s="221" t="s">
        <v>432</v>
      </c>
      <c r="E37" s="179" t="s">
        <v>553</v>
      </c>
      <c r="F37" s="180" t="s">
        <v>282</v>
      </c>
      <c r="G37" s="206">
        <f t="shared" si="0"/>
        <v>0</v>
      </c>
      <c r="H37" s="207"/>
      <c r="I37" s="207"/>
      <c r="J37" s="207"/>
      <c r="K37" s="207"/>
      <c r="L37" s="67"/>
      <c r="M37" s="134"/>
      <c r="P37" s="229"/>
    </row>
    <row r="38" spans="3:16" s="56" customFormat="1" ht="15" customHeight="1">
      <c r="C38" s="66"/>
      <c r="D38" s="221" t="s">
        <v>536</v>
      </c>
      <c r="E38" s="181" t="s">
        <v>526</v>
      </c>
      <c r="F38" s="180" t="s">
        <v>285</v>
      </c>
      <c r="G38" s="206">
        <f t="shared" si="0"/>
        <v>0</v>
      </c>
      <c r="H38" s="207"/>
      <c r="I38" s="207"/>
      <c r="J38" s="207"/>
      <c r="K38" s="207"/>
      <c r="L38" s="67"/>
      <c r="M38" s="134"/>
      <c r="P38" s="229"/>
    </row>
    <row r="39" spans="3:16" s="56" customFormat="1" ht="15" customHeight="1">
      <c r="C39" s="66"/>
      <c r="D39" s="221" t="s">
        <v>433</v>
      </c>
      <c r="E39" s="179" t="s">
        <v>283</v>
      </c>
      <c r="F39" s="180" t="s">
        <v>286</v>
      </c>
      <c r="G39" s="206">
        <f t="shared" si="0"/>
        <v>105552.91732282467</v>
      </c>
      <c r="H39" s="207"/>
      <c r="I39" s="207"/>
      <c r="J39" s="238">
        <f>J40</f>
        <v>25476.241543231499</v>
      </c>
      <c r="K39" s="237">
        <f>K40</f>
        <v>80076.675779593163</v>
      </c>
      <c r="L39" s="67"/>
      <c r="M39" s="134"/>
      <c r="P39" s="229"/>
    </row>
    <row r="40" spans="3:16" s="56" customFormat="1" ht="15" customHeight="1">
      <c r="C40" s="66"/>
      <c r="D40" s="221" t="s">
        <v>537</v>
      </c>
      <c r="E40" s="181" t="s">
        <v>554</v>
      </c>
      <c r="F40" s="180" t="s">
        <v>287</v>
      </c>
      <c r="G40" s="206">
        <f t="shared" si="0"/>
        <v>105552.91732282467</v>
      </c>
      <c r="H40" s="207"/>
      <c r="I40" s="207"/>
      <c r="J40" s="238">
        <f>27315.8275432315-J44</f>
        <v>25476.241543231499</v>
      </c>
      <c r="K40" s="237">
        <v>80076.675779593163</v>
      </c>
      <c r="L40" s="67"/>
      <c r="M40" s="134"/>
      <c r="P40" s="229"/>
    </row>
    <row r="41" spans="3:16" s="56" customFormat="1" ht="15" customHeight="1">
      <c r="C41" s="66"/>
      <c r="D41" s="221" t="s">
        <v>538</v>
      </c>
      <c r="E41" s="183" t="s">
        <v>526</v>
      </c>
      <c r="F41" s="180" t="s">
        <v>288</v>
      </c>
      <c r="G41" s="206">
        <f t="shared" si="0"/>
        <v>0</v>
      </c>
      <c r="H41" s="207"/>
      <c r="I41" s="207"/>
      <c r="J41" s="207"/>
      <c r="K41" s="207"/>
      <c r="L41" s="67"/>
      <c r="M41" s="134"/>
      <c r="P41" s="229"/>
    </row>
    <row r="42" spans="3:16" s="56" customFormat="1" ht="15" customHeight="1">
      <c r="C42" s="66"/>
      <c r="D42" s="221" t="s">
        <v>434</v>
      </c>
      <c r="E42" s="179" t="s">
        <v>555</v>
      </c>
      <c r="F42" s="180" t="s">
        <v>289</v>
      </c>
      <c r="G42" s="206">
        <f t="shared" si="0"/>
        <v>1839.586</v>
      </c>
      <c r="H42" s="206">
        <f>SUM(H43:H45)</f>
        <v>0</v>
      </c>
      <c r="I42" s="206">
        <f>SUM(I43:I45)</f>
        <v>0</v>
      </c>
      <c r="J42" s="206">
        <f>SUM(J43:J45)</f>
        <v>1839.586</v>
      </c>
      <c r="K42" s="206">
        <f>SUM(K43:K45)</f>
        <v>0</v>
      </c>
      <c r="L42" s="67"/>
      <c r="M42" s="134"/>
      <c r="P42" s="229"/>
    </row>
    <row r="43" spans="3:16" s="56" customFormat="1" ht="12.75" hidden="1">
      <c r="C43" s="66"/>
      <c r="D43" s="227" t="s">
        <v>546</v>
      </c>
      <c r="E43" s="226"/>
      <c r="F43" s="198" t="s">
        <v>289</v>
      </c>
      <c r="G43" s="187"/>
      <c r="H43" s="187"/>
      <c r="I43" s="187"/>
      <c r="J43" s="187"/>
      <c r="K43" s="187"/>
      <c r="L43" s="67"/>
      <c r="M43" s="134"/>
      <c r="P43" s="229"/>
    </row>
    <row r="44" spans="3:16" s="56" customFormat="1" ht="15" customHeight="1">
      <c r="C44" s="236" t="s">
        <v>0</v>
      </c>
      <c r="D44" s="228" t="s">
        <v>1319</v>
      </c>
      <c r="E44" s="197" t="s">
        <v>1294</v>
      </c>
      <c r="F44" s="193">
        <v>751</v>
      </c>
      <c r="G44" s="212">
        <f>SUM(H44:K44)</f>
        <v>1839.586</v>
      </c>
      <c r="H44" s="213"/>
      <c r="I44" s="213"/>
      <c r="J44" s="239">
        <v>1839.586</v>
      </c>
      <c r="K44" s="214"/>
      <c r="L44" s="67"/>
      <c r="M44" s="199" t="s">
        <v>1295</v>
      </c>
      <c r="N44" s="200" t="s">
        <v>1296</v>
      </c>
      <c r="O44" s="200" t="s">
        <v>1293</v>
      </c>
    </row>
    <row r="45" spans="3:16" s="56" customFormat="1" ht="15" customHeight="1">
      <c r="C45" s="66"/>
      <c r="D45" s="188"/>
      <c r="E45" s="220" t="s">
        <v>394</v>
      </c>
      <c r="F45" s="185"/>
      <c r="G45" s="185"/>
      <c r="H45" s="185"/>
      <c r="I45" s="185"/>
      <c r="J45" s="185"/>
      <c r="K45" s="186"/>
      <c r="L45" s="67"/>
      <c r="M45" s="134"/>
      <c r="P45" s="229"/>
    </row>
    <row r="46" spans="3:16" s="56" customFormat="1" ht="15" customHeight="1">
      <c r="C46" s="66"/>
      <c r="D46" s="221" t="s">
        <v>435</v>
      </c>
      <c r="E46" s="179" t="s">
        <v>527</v>
      </c>
      <c r="F46" s="180" t="s">
        <v>290</v>
      </c>
      <c r="G46" s="206">
        <f t="shared" si="0"/>
        <v>0</v>
      </c>
      <c r="H46" s="207"/>
      <c r="I46" s="207"/>
      <c r="J46" s="207"/>
      <c r="K46" s="207"/>
      <c r="L46" s="67"/>
      <c r="M46" s="134"/>
      <c r="P46" s="229">
        <v>120</v>
      </c>
    </row>
    <row r="47" spans="3:16" s="56" customFormat="1" ht="15" customHeight="1">
      <c r="C47" s="66"/>
      <c r="D47" s="221" t="s">
        <v>436</v>
      </c>
      <c r="E47" s="204" t="s">
        <v>198</v>
      </c>
      <c r="F47" s="180" t="s">
        <v>291</v>
      </c>
      <c r="G47" s="206">
        <f t="shared" si="0"/>
        <v>0</v>
      </c>
      <c r="H47" s="207"/>
      <c r="I47" s="207"/>
      <c r="J47" s="207"/>
      <c r="K47" s="207"/>
      <c r="L47" s="67"/>
      <c r="M47" s="134"/>
      <c r="P47" s="229">
        <v>150</v>
      </c>
    </row>
    <row r="48" spans="3:16" s="56" customFormat="1" ht="15" customHeight="1">
      <c r="C48" s="66"/>
      <c r="D48" s="221" t="s">
        <v>437</v>
      </c>
      <c r="E48" s="204" t="s">
        <v>199</v>
      </c>
      <c r="F48" s="180" t="s">
        <v>292</v>
      </c>
      <c r="G48" s="206">
        <f t="shared" si="0"/>
        <v>0</v>
      </c>
      <c r="H48" s="207"/>
      <c r="I48" s="207"/>
      <c r="J48" s="207"/>
      <c r="K48" s="207"/>
      <c r="L48" s="67"/>
      <c r="M48" s="134"/>
      <c r="P48" s="229">
        <v>160</v>
      </c>
    </row>
    <row r="49" spans="3:16" s="56" customFormat="1" ht="15" customHeight="1">
      <c r="C49" s="66"/>
      <c r="D49" s="221" t="s">
        <v>438</v>
      </c>
      <c r="E49" s="204" t="s">
        <v>201</v>
      </c>
      <c r="F49" s="180" t="s">
        <v>293</v>
      </c>
      <c r="G49" s="206">
        <f t="shared" si="0"/>
        <v>0</v>
      </c>
      <c r="H49" s="207"/>
      <c r="I49" s="207"/>
      <c r="J49" s="207"/>
      <c r="K49" s="207"/>
      <c r="L49" s="67"/>
      <c r="M49" s="134"/>
      <c r="P49" s="229">
        <v>180</v>
      </c>
    </row>
    <row r="50" spans="3:16" s="56" customFormat="1" ht="15" customHeight="1">
      <c r="C50" s="66"/>
      <c r="D50" s="221" t="s">
        <v>439</v>
      </c>
      <c r="E50" s="204" t="s">
        <v>523</v>
      </c>
      <c r="F50" s="180" t="s">
        <v>294</v>
      </c>
      <c r="G50" s="206">
        <f t="shared" si="0"/>
        <v>27596.683000000001</v>
      </c>
      <c r="H50" s="207"/>
      <c r="I50" s="207"/>
      <c r="J50" s="237">
        <v>10384.768</v>
      </c>
      <c r="K50" s="237">
        <v>17211.915000000001</v>
      </c>
      <c r="L50" s="67"/>
      <c r="M50" s="134"/>
      <c r="P50" s="229">
        <v>190</v>
      </c>
    </row>
    <row r="51" spans="3:16" s="56" customFormat="1" ht="15" customHeight="1">
      <c r="C51" s="66"/>
      <c r="D51" s="221" t="s">
        <v>440</v>
      </c>
      <c r="E51" s="179" t="s">
        <v>524</v>
      </c>
      <c r="F51" s="180" t="s">
        <v>296</v>
      </c>
      <c r="G51" s="206">
        <f t="shared" si="0"/>
        <v>0</v>
      </c>
      <c r="H51" s="207"/>
      <c r="I51" s="207"/>
      <c r="J51" s="207"/>
      <c r="K51" s="207"/>
      <c r="L51" s="67"/>
      <c r="M51" s="134"/>
      <c r="P51" s="229">
        <v>200</v>
      </c>
    </row>
    <row r="52" spans="3:16" s="56" customFormat="1" ht="15" customHeight="1">
      <c r="C52" s="66"/>
      <c r="D52" s="221" t="s">
        <v>525</v>
      </c>
      <c r="E52" s="204" t="s">
        <v>467</v>
      </c>
      <c r="F52" s="180" t="s">
        <v>297</v>
      </c>
      <c r="G52" s="206">
        <f t="shared" si="0"/>
        <v>18723.900000000001</v>
      </c>
      <c r="H52" s="207"/>
      <c r="I52" s="207"/>
      <c r="J52" s="207">
        <v>5804.6508604525188</v>
      </c>
      <c r="K52" s="207">
        <v>12919.249139547483</v>
      </c>
      <c r="L52" s="67"/>
      <c r="M52" s="134"/>
      <c r="P52" s="230"/>
    </row>
    <row r="53" spans="3:16" s="56" customFormat="1" ht="22.5">
      <c r="C53" s="66"/>
      <c r="D53" s="221" t="s">
        <v>441</v>
      </c>
      <c r="E53" s="205" t="s">
        <v>298</v>
      </c>
      <c r="F53" s="180" t="s">
        <v>299</v>
      </c>
      <c r="G53" s="206">
        <f t="shared" si="0"/>
        <v>8872.7829999999994</v>
      </c>
      <c r="H53" s="206">
        <f>H50-H52</f>
        <v>0</v>
      </c>
      <c r="I53" s="206">
        <f>I50-I52</f>
        <v>0</v>
      </c>
      <c r="J53" s="206">
        <f>J50-J52</f>
        <v>4580.1171395474812</v>
      </c>
      <c r="K53" s="206">
        <f>K50-K52</f>
        <v>4292.6658604525182</v>
      </c>
      <c r="L53" s="67"/>
      <c r="M53" s="134"/>
      <c r="P53" s="230"/>
    </row>
    <row r="54" spans="3:16" s="56" customFormat="1" ht="15" customHeight="1">
      <c r="C54" s="66"/>
      <c r="D54" s="221" t="s">
        <v>442</v>
      </c>
      <c r="E54" s="203" t="s">
        <v>202</v>
      </c>
      <c r="F54" s="180" t="s">
        <v>300</v>
      </c>
      <c r="G54" s="206">
        <f t="shared" si="0"/>
        <v>-3.2282466418109834E-4</v>
      </c>
      <c r="H54" s="206">
        <f>(H15+H30+H35)-(H36+H47+H48+H49+H50)</f>
        <v>0</v>
      </c>
      <c r="I54" s="206">
        <f>(I15+I30+I35)-(I36+I47+I48+I49+I50)</f>
        <v>0</v>
      </c>
      <c r="J54" s="206">
        <f>(J15+J30+J35)-(J36+J47+J48+J49+J50)</f>
        <v>-3.3902056748047471E-4</v>
      </c>
      <c r="K54" s="206">
        <f>(K15+K30+K35)-(K36+K47+K48+K49+K50)</f>
        <v>1.6195903299376369E-5</v>
      </c>
      <c r="L54" s="67"/>
      <c r="M54" s="134"/>
      <c r="P54" s="229">
        <v>210</v>
      </c>
    </row>
    <row r="55" spans="3:16" s="56" customFormat="1" ht="15" customHeight="1">
      <c r="C55" s="66"/>
      <c r="D55" s="275" t="s">
        <v>263</v>
      </c>
      <c r="E55" s="276"/>
      <c r="F55" s="276"/>
      <c r="G55" s="276"/>
      <c r="H55" s="276"/>
      <c r="I55" s="276"/>
      <c r="J55" s="276"/>
      <c r="K55" s="277"/>
      <c r="L55" s="67"/>
      <c r="M55" s="134"/>
      <c r="P55" s="230"/>
    </row>
    <row r="56" spans="3:16" s="56" customFormat="1" ht="15" customHeight="1">
      <c r="C56" s="66"/>
      <c r="D56" s="221" t="s">
        <v>443</v>
      </c>
      <c r="E56" s="204" t="s">
        <v>548</v>
      </c>
      <c r="F56" s="180" t="s">
        <v>301</v>
      </c>
      <c r="G56" s="206">
        <f t="shared" si="0"/>
        <v>20.057000914355037</v>
      </c>
      <c r="H56" s="206">
        <f>H57+H58+H61+H64</f>
        <v>0</v>
      </c>
      <c r="I56" s="206">
        <f>I57+I58+I61+I64</f>
        <v>0</v>
      </c>
      <c r="J56" s="206">
        <f>J57+J58+J61+J64</f>
        <v>20.057000914355037</v>
      </c>
      <c r="K56" s="206">
        <f>K57+K58+K61+K64</f>
        <v>0</v>
      </c>
      <c r="L56" s="67"/>
      <c r="M56" s="134"/>
      <c r="P56" s="229">
        <v>300</v>
      </c>
    </row>
    <row r="57" spans="3:16" s="56" customFormat="1" ht="15" customHeight="1">
      <c r="C57" s="66"/>
      <c r="D57" s="221" t="s">
        <v>444</v>
      </c>
      <c r="E57" s="179" t="s">
        <v>272</v>
      </c>
      <c r="F57" s="180" t="s">
        <v>302</v>
      </c>
      <c r="G57" s="206">
        <f t="shared" si="0"/>
        <v>9.64</v>
      </c>
      <c r="H57" s="207"/>
      <c r="I57" s="207"/>
      <c r="J57" s="207">
        <v>9.64</v>
      </c>
      <c r="K57" s="207"/>
      <c r="L57" s="67"/>
      <c r="M57" s="134"/>
      <c r="P57" s="229">
        <v>310</v>
      </c>
    </row>
    <row r="58" spans="3:16" s="56" customFormat="1" ht="15" customHeight="1">
      <c r="C58" s="66"/>
      <c r="D58" s="221" t="s">
        <v>445</v>
      </c>
      <c r="E58" s="179" t="s">
        <v>549</v>
      </c>
      <c r="F58" s="180" t="s">
        <v>303</v>
      </c>
      <c r="G58" s="206">
        <f t="shared" si="0"/>
        <v>0</v>
      </c>
      <c r="H58" s="206">
        <f>SUM(H59:H60)</f>
        <v>0</v>
      </c>
      <c r="I58" s="206">
        <f>SUM(I59:I60)</f>
        <v>0</v>
      </c>
      <c r="J58" s="206">
        <f>SUM(J59:J60)</f>
        <v>0</v>
      </c>
      <c r="K58" s="206">
        <f>SUM(K59:K60)</f>
        <v>0</v>
      </c>
      <c r="L58" s="67"/>
      <c r="M58" s="134"/>
      <c r="P58" s="229">
        <v>320</v>
      </c>
    </row>
    <row r="59" spans="3:16" s="56" customFormat="1" ht="12.75" hidden="1">
      <c r="C59" s="66"/>
      <c r="D59" s="227" t="s">
        <v>533</v>
      </c>
      <c r="E59" s="226"/>
      <c r="F59" s="198" t="s">
        <v>303</v>
      </c>
      <c r="G59" s="187"/>
      <c r="H59" s="187"/>
      <c r="I59" s="187"/>
      <c r="J59" s="187"/>
      <c r="K59" s="187"/>
      <c r="L59" s="67"/>
      <c r="M59" s="134"/>
      <c r="P59" s="229"/>
    </row>
    <row r="60" spans="3:16" s="56" customFormat="1" ht="15" customHeight="1">
      <c r="C60" s="66"/>
      <c r="D60" s="223"/>
      <c r="E60" s="220" t="s">
        <v>394</v>
      </c>
      <c r="F60" s="185"/>
      <c r="G60" s="185"/>
      <c r="H60" s="185"/>
      <c r="I60" s="185"/>
      <c r="J60" s="185"/>
      <c r="K60" s="186"/>
      <c r="L60" s="67"/>
      <c r="M60" s="134"/>
      <c r="P60" s="229"/>
    </row>
    <row r="61" spans="3:16" s="56" customFormat="1" ht="15" customHeight="1">
      <c r="C61" s="66"/>
      <c r="D61" s="221" t="s">
        <v>446</v>
      </c>
      <c r="E61" s="179" t="s">
        <v>550</v>
      </c>
      <c r="F61" s="180" t="s">
        <v>304</v>
      </c>
      <c r="G61" s="206">
        <f t="shared" si="0"/>
        <v>0</v>
      </c>
      <c r="H61" s="206">
        <f>SUM(H62:H63)</f>
        <v>0</v>
      </c>
      <c r="I61" s="206">
        <f>SUM(I62:I63)</f>
        <v>0</v>
      </c>
      <c r="J61" s="206">
        <f>SUM(J62:J63)</f>
        <v>0</v>
      </c>
      <c r="K61" s="206">
        <f>SUM(K62:K63)</f>
        <v>0</v>
      </c>
      <c r="L61" s="67"/>
      <c r="M61" s="134"/>
      <c r="P61" s="229"/>
    </row>
    <row r="62" spans="3:16" s="56" customFormat="1" ht="12.75" hidden="1" customHeight="1">
      <c r="C62" s="66"/>
      <c r="D62" s="227" t="s">
        <v>534</v>
      </c>
      <c r="E62" s="226"/>
      <c r="F62" s="198" t="s">
        <v>304</v>
      </c>
      <c r="G62" s="187"/>
      <c r="H62" s="187"/>
      <c r="I62" s="187"/>
      <c r="J62" s="187"/>
      <c r="K62" s="187"/>
      <c r="L62" s="67"/>
      <c r="M62" s="134"/>
      <c r="P62" s="229"/>
    </row>
    <row r="63" spans="3:16" s="56" customFormat="1" ht="15" customHeight="1">
      <c r="C63" s="66"/>
      <c r="D63" s="223"/>
      <c r="E63" s="220" t="s">
        <v>394</v>
      </c>
      <c r="F63" s="185"/>
      <c r="G63" s="185"/>
      <c r="H63" s="185"/>
      <c r="I63" s="185"/>
      <c r="J63" s="185"/>
      <c r="K63" s="186"/>
      <c r="L63" s="67"/>
      <c r="M63" s="134"/>
      <c r="P63" s="229"/>
    </row>
    <row r="64" spans="3:16" s="56" customFormat="1" ht="15" customHeight="1">
      <c r="C64" s="66"/>
      <c r="D64" s="221" t="s">
        <v>447</v>
      </c>
      <c r="E64" s="179" t="s">
        <v>551</v>
      </c>
      <c r="F64" s="180" t="s">
        <v>305</v>
      </c>
      <c r="G64" s="206">
        <f t="shared" si="0"/>
        <v>10.417000914355036</v>
      </c>
      <c r="H64" s="206">
        <f>SUM(H65:H70)</f>
        <v>0</v>
      </c>
      <c r="I64" s="206">
        <f>SUM(I65:I70)</f>
        <v>0</v>
      </c>
      <c r="J64" s="206">
        <f>SUM(J65:J70)</f>
        <v>10.417000914355036</v>
      </c>
      <c r="K64" s="206">
        <f>SUM(K65:K70)</f>
        <v>0</v>
      </c>
      <c r="L64" s="67"/>
      <c r="M64" s="134"/>
      <c r="P64" s="229">
        <v>330</v>
      </c>
    </row>
    <row r="65" spans="3:16" s="56" customFormat="1" ht="12.75" hidden="1" customHeight="1">
      <c r="C65" s="66"/>
      <c r="D65" s="227" t="s">
        <v>535</v>
      </c>
      <c r="E65" s="226"/>
      <c r="F65" s="198" t="s">
        <v>305</v>
      </c>
      <c r="G65" s="187"/>
      <c r="H65" s="187"/>
      <c r="I65" s="187"/>
      <c r="J65" s="187"/>
      <c r="K65" s="187"/>
      <c r="L65" s="67"/>
      <c r="M65" s="134"/>
      <c r="P65" s="229"/>
    </row>
    <row r="66" spans="3:16" s="56" customFormat="1" ht="15" customHeight="1">
      <c r="C66" s="236" t="s">
        <v>0</v>
      </c>
      <c r="D66" s="228" t="s">
        <v>1320</v>
      </c>
      <c r="E66" s="197" t="s">
        <v>979</v>
      </c>
      <c r="F66" s="193">
        <v>1461</v>
      </c>
      <c r="G66" s="212">
        <f>SUM(H66:K66)</f>
        <v>3.2994900117311179</v>
      </c>
      <c r="H66" s="213"/>
      <c r="I66" s="213"/>
      <c r="J66" s="213">
        <v>3.2994900117311179</v>
      </c>
      <c r="K66" s="214"/>
      <c r="L66" s="67"/>
      <c r="M66" s="199" t="s">
        <v>974</v>
      </c>
      <c r="N66" s="200" t="s">
        <v>980</v>
      </c>
      <c r="O66" s="200" t="s">
        <v>978</v>
      </c>
    </row>
    <row r="67" spans="3:16" s="56" customFormat="1" ht="15" customHeight="1">
      <c r="C67" s="236" t="s">
        <v>0</v>
      </c>
      <c r="D67" s="228" t="s">
        <v>1322</v>
      </c>
      <c r="E67" s="197" t="s">
        <v>1193</v>
      </c>
      <c r="F67" s="193">
        <v>1462</v>
      </c>
      <c r="G67" s="212">
        <f>SUM(H67:K67)</f>
        <v>6.7962829461261327</v>
      </c>
      <c r="H67" s="213"/>
      <c r="I67" s="213"/>
      <c r="J67" s="213">
        <v>6.7962829461261327</v>
      </c>
      <c r="K67" s="214"/>
      <c r="L67" s="67"/>
      <c r="M67" s="199" t="s">
        <v>1194</v>
      </c>
      <c r="N67" s="200" t="s">
        <v>1121</v>
      </c>
      <c r="O67" s="200" t="s">
        <v>1192</v>
      </c>
    </row>
    <row r="68" spans="3:16" s="56" customFormat="1" ht="15" customHeight="1">
      <c r="C68" s="236" t="s">
        <v>0</v>
      </c>
      <c r="D68" s="228" t="s">
        <v>1323</v>
      </c>
      <c r="E68" s="197" t="s">
        <v>1109</v>
      </c>
      <c r="F68" s="193">
        <v>1463</v>
      </c>
      <c r="G68" s="212">
        <f>SUM(H68:K68)</f>
        <v>0.24787016615009239</v>
      </c>
      <c r="H68" s="213"/>
      <c r="I68" s="213"/>
      <c r="J68" s="213">
        <v>0.24787016615009239</v>
      </c>
      <c r="K68" s="214"/>
      <c r="L68" s="67"/>
      <c r="M68" s="199" t="s">
        <v>1032</v>
      </c>
      <c r="N68" s="200" t="s">
        <v>1110</v>
      </c>
      <c r="O68" s="200" t="s">
        <v>1108</v>
      </c>
    </row>
    <row r="69" spans="3:16" s="56" customFormat="1" ht="15" customHeight="1">
      <c r="C69" s="236" t="s">
        <v>0</v>
      </c>
      <c r="D69" s="228" t="s">
        <v>1402</v>
      </c>
      <c r="E69" s="197" t="s">
        <v>999</v>
      </c>
      <c r="F69" s="193">
        <v>1464</v>
      </c>
      <c r="G69" s="212">
        <f>SUM(H69:K69)</f>
        <v>7.335779034769388E-2</v>
      </c>
      <c r="H69" s="213"/>
      <c r="I69" s="213"/>
      <c r="J69" s="213">
        <v>7.335779034769388E-2</v>
      </c>
      <c r="K69" s="214"/>
      <c r="L69" s="67"/>
      <c r="M69" s="199" t="s">
        <v>1000</v>
      </c>
      <c r="N69" s="200" t="s">
        <v>1001</v>
      </c>
      <c r="O69" s="200" t="s">
        <v>998</v>
      </c>
    </row>
    <row r="70" spans="3:16" s="56" customFormat="1" ht="15" customHeight="1">
      <c r="C70" s="66"/>
      <c r="D70" s="223"/>
      <c r="E70" s="220" t="s">
        <v>394</v>
      </c>
      <c r="F70" s="185"/>
      <c r="G70" s="185"/>
      <c r="H70" s="185"/>
      <c r="I70" s="185"/>
      <c r="J70" s="185"/>
      <c r="K70" s="186"/>
      <c r="L70" s="67"/>
      <c r="M70" s="134"/>
      <c r="P70" s="229"/>
    </row>
    <row r="71" spans="3:16" s="56" customFormat="1" ht="15" customHeight="1">
      <c r="C71" s="66"/>
      <c r="D71" s="221" t="s">
        <v>448</v>
      </c>
      <c r="E71" s="204" t="s">
        <v>196</v>
      </c>
      <c r="F71" s="180" t="s">
        <v>306</v>
      </c>
      <c r="G71" s="206">
        <f t="shared" si="0"/>
        <v>0</v>
      </c>
      <c r="H71" s="206">
        <f>H73+H74+H75</f>
        <v>0</v>
      </c>
      <c r="I71" s="206">
        <f>I72+I74+I75</f>
        <v>0</v>
      </c>
      <c r="J71" s="206">
        <f>J72+J73+J75</f>
        <v>-14.7467584122441</v>
      </c>
      <c r="K71" s="206">
        <f>K72+K73+K74</f>
        <v>14.7467584122441</v>
      </c>
      <c r="L71" s="67"/>
      <c r="M71" s="134"/>
      <c r="P71" s="229">
        <v>340</v>
      </c>
    </row>
    <row r="72" spans="3:16" s="56" customFormat="1" ht="15" customHeight="1">
      <c r="C72" s="66"/>
      <c r="D72" s="221" t="s">
        <v>449</v>
      </c>
      <c r="E72" s="178" t="s">
        <v>157</v>
      </c>
      <c r="F72" s="180" t="s">
        <v>307</v>
      </c>
      <c r="G72" s="206">
        <f t="shared" si="0"/>
        <v>0</v>
      </c>
      <c r="H72" s="182"/>
      <c r="I72" s="207"/>
      <c r="J72" s="207"/>
      <c r="K72" s="207"/>
      <c r="L72" s="67"/>
      <c r="M72" s="134"/>
      <c r="P72" s="229">
        <v>350</v>
      </c>
    </row>
    <row r="73" spans="3:16" s="56" customFormat="1" ht="15" customHeight="1">
      <c r="C73" s="66"/>
      <c r="D73" s="221" t="s">
        <v>450</v>
      </c>
      <c r="E73" s="178" t="s">
        <v>158</v>
      </c>
      <c r="F73" s="180" t="s">
        <v>308</v>
      </c>
      <c r="G73" s="206">
        <f t="shared" si="0"/>
        <v>0</v>
      </c>
      <c r="H73" s="207"/>
      <c r="I73" s="208"/>
      <c r="J73" s="207"/>
      <c r="K73" s="207"/>
      <c r="L73" s="67"/>
      <c r="M73" s="134"/>
      <c r="P73" s="229">
        <v>360</v>
      </c>
    </row>
    <row r="74" spans="3:16" s="56" customFormat="1" ht="15" customHeight="1">
      <c r="C74" s="66"/>
      <c r="D74" s="221" t="s">
        <v>451</v>
      </c>
      <c r="E74" s="178" t="s">
        <v>159</v>
      </c>
      <c r="F74" s="180" t="s">
        <v>309</v>
      </c>
      <c r="G74" s="206">
        <f t="shared" si="0"/>
        <v>14.7467584122441</v>
      </c>
      <c r="H74" s="207"/>
      <c r="I74" s="207"/>
      <c r="J74" s="182"/>
      <c r="K74" s="207">
        <f>14.7467584122441</f>
        <v>14.7467584122441</v>
      </c>
      <c r="L74" s="67"/>
      <c r="M74" s="134"/>
      <c r="P74" s="229">
        <v>370</v>
      </c>
    </row>
    <row r="75" spans="3:16" s="56" customFormat="1" ht="15" customHeight="1">
      <c r="C75" s="66"/>
      <c r="D75" s="221" t="s">
        <v>452</v>
      </c>
      <c r="E75" s="178" t="s">
        <v>197</v>
      </c>
      <c r="F75" s="180" t="s">
        <v>310</v>
      </c>
      <c r="G75" s="206">
        <f t="shared" si="0"/>
        <v>-14.7467584122441</v>
      </c>
      <c r="H75" s="207"/>
      <c r="I75" s="207"/>
      <c r="J75" s="207">
        <f>-K74</f>
        <v>-14.7467584122441</v>
      </c>
      <c r="K75" s="182"/>
      <c r="L75" s="67"/>
      <c r="M75" s="134"/>
      <c r="P75" s="229">
        <v>380</v>
      </c>
    </row>
    <row r="76" spans="3:16" s="56" customFormat="1" ht="15" customHeight="1">
      <c r="C76" s="66"/>
      <c r="D76" s="221" t="s">
        <v>453</v>
      </c>
      <c r="E76" s="205" t="s">
        <v>200</v>
      </c>
      <c r="F76" s="180" t="s">
        <v>311</v>
      </c>
      <c r="G76" s="206">
        <f t="shared" si="0"/>
        <v>0</v>
      </c>
      <c r="H76" s="207"/>
      <c r="I76" s="207"/>
      <c r="J76" s="207"/>
      <c r="K76" s="207"/>
      <c r="L76" s="67"/>
      <c r="M76" s="134"/>
      <c r="P76" s="229"/>
    </row>
    <row r="77" spans="3:16" s="56" customFormat="1" ht="15" customHeight="1">
      <c r="C77" s="66"/>
      <c r="D77" s="221" t="s">
        <v>454</v>
      </c>
      <c r="E77" s="204" t="s">
        <v>552</v>
      </c>
      <c r="F77" s="180" t="s">
        <v>312</v>
      </c>
      <c r="G77" s="206">
        <f t="shared" si="0"/>
        <v>16.308346700000001</v>
      </c>
      <c r="H77" s="206">
        <f>H78+H80+H83+H87</f>
        <v>0</v>
      </c>
      <c r="I77" s="206">
        <f>I78+I80+I83+I87</f>
        <v>0</v>
      </c>
      <c r="J77" s="206">
        <f>J78+J80+J83+J87</f>
        <v>4.1481106426331902</v>
      </c>
      <c r="K77" s="206">
        <f>K78+K80+K83+K87</f>
        <v>12.160236057366811</v>
      </c>
      <c r="L77" s="67"/>
      <c r="M77" s="134"/>
      <c r="P77" s="229">
        <v>390</v>
      </c>
    </row>
    <row r="78" spans="3:16" s="56" customFormat="1" ht="22.5">
      <c r="C78" s="66"/>
      <c r="D78" s="221" t="s">
        <v>455</v>
      </c>
      <c r="E78" s="179" t="s">
        <v>553</v>
      </c>
      <c r="F78" s="180" t="s">
        <v>313</v>
      </c>
      <c r="G78" s="206">
        <f t="shared" si="0"/>
        <v>0</v>
      </c>
      <c r="H78" s="207"/>
      <c r="I78" s="207"/>
      <c r="J78" s="207"/>
      <c r="K78" s="207"/>
      <c r="L78" s="67"/>
      <c r="M78" s="134"/>
      <c r="P78" s="229"/>
    </row>
    <row r="79" spans="3:16" s="56" customFormat="1" ht="15" customHeight="1">
      <c r="C79" s="66"/>
      <c r="D79" s="221" t="s">
        <v>539</v>
      </c>
      <c r="E79" s="181" t="s">
        <v>526</v>
      </c>
      <c r="F79" s="180" t="s">
        <v>314</v>
      </c>
      <c r="G79" s="206">
        <f t="shared" si="0"/>
        <v>0</v>
      </c>
      <c r="H79" s="207"/>
      <c r="I79" s="207"/>
      <c r="J79" s="207"/>
      <c r="K79" s="207"/>
      <c r="L79" s="67"/>
      <c r="M79" s="134"/>
      <c r="P79" s="229"/>
    </row>
    <row r="80" spans="3:16" s="56" customFormat="1" ht="15" customHeight="1">
      <c r="C80" s="66"/>
      <c r="D80" s="221" t="s">
        <v>456</v>
      </c>
      <c r="E80" s="179" t="s">
        <v>283</v>
      </c>
      <c r="F80" s="180" t="s">
        <v>315</v>
      </c>
      <c r="G80" s="206">
        <f t="shared" si="0"/>
        <v>15.998516226013312</v>
      </c>
      <c r="H80" s="207"/>
      <c r="I80" s="207"/>
      <c r="J80" s="207">
        <f>J81</f>
        <v>3.8382801686465009</v>
      </c>
      <c r="K80" s="207">
        <f>K81</f>
        <v>12.160236057366811</v>
      </c>
      <c r="L80" s="67"/>
      <c r="M80" s="134"/>
      <c r="P80" s="229"/>
    </row>
    <row r="81" spans="3:16" s="56" customFormat="1" ht="15" customHeight="1">
      <c r="C81" s="66"/>
      <c r="D81" s="221" t="s">
        <v>540</v>
      </c>
      <c r="E81" s="181" t="s">
        <v>554</v>
      </c>
      <c r="F81" s="180" t="s">
        <v>316</v>
      </c>
      <c r="G81" s="206">
        <f t="shared" si="0"/>
        <v>15.998516226013312</v>
      </c>
      <c r="H81" s="207"/>
      <c r="I81" s="207"/>
      <c r="J81" s="207">
        <f>4.14811064263319-J85</f>
        <v>3.8382801686465009</v>
      </c>
      <c r="K81" s="207">
        <v>12.160236057366811</v>
      </c>
      <c r="L81" s="67"/>
      <c r="M81" s="134"/>
      <c r="P81" s="229"/>
    </row>
    <row r="82" spans="3:16" s="56" customFormat="1" ht="15" customHeight="1">
      <c r="C82" s="66"/>
      <c r="D82" s="221" t="s">
        <v>541</v>
      </c>
      <c r="E82" s="183" t="s">
        <v>526</v>
      </c>
      <c r="F82" s="180" t="s">
        <v>317</v>
      </c>
      <c r="G82" s="206">
        <f t="shared" si="0"/>
        <v>0</v>
      </c>
      <c r="H82" s="207"/>
      <c r="I82" s="207"/>
      <c r="J82" s="207"/>
      <c r="K82" s="207"/>
      <c r="L82" s="67"/>
      <c r="M82" s="134"/>
      <c r="P82" s="229"/>
    </row>
    <row r="83" spans="3:16" s="56" customFormat="1" ht="15" customHeight="1">
      <c r="C83" s="66"/>
      <c r="D83" s="221" t="s">
        <v>457</v>
      </c>
      <c r="E83" s="179" t="s">
        <v>555</v>
      </c>
      <c r="F83" s="180" t="s">
        <v>318</v>
      </c>
      <c r="G83" s="206">
        <f t="shared" si="0"/>
        <v>0.30983047398668911</v>
      </c>
      <c r="H83" s="206">
        <f>SUM(H84:H86)</f>
        <v>0</v>
      </c>
      <c r="I83" s="206">
        <f>SUM(I84:I86)</f>
        <v>0</v>
      </c>
      <c r="J83" s="206">
        <f>SUM(J84:J86)</f>
        <v>0.30983047398668911</v>
      </c>
      <c r="K83" s="206">
        <f>SUM(K84:K86)</f>
        <v>0</v>
      </c>
      <c r="L83" s="67"/>
      <c r="M83" s="134"/>
      <c r="P83" s="229"/>
    </row>
    <row r="84" spans="3:16" s="56" customFormat="1" ht="12.75" hidden="1" customHeight="1">
      <c r="C84" s="66"/>
      <c r="D84" s="227" t="s">
        <v>547</v>
      </c>
      <c r="E84" s="226"/>
      <c r="F84" s="198" t="s">
        <v>318</v>
      </c>
      <c r="G84" s="187"/>
      <c r="H84" s="187"/>
      <c r="I84" s="187"/>
      <c r="J84" s="187"/>
      <c r="K84" s="187"/>
      <c r="L84" s="67"/>
      <c r="M84" s="134"/>
      <c r="P84" s="229"/>
    </row>
    <row r="85" spans="3:16" s="56" customFormat="1" ht="15" customHeight="1">
      <c r="C85" s="236" t="s">
        <v>0</v>
      </c>
      <c r="D85" s="228" t="s">
        <v>1324</v>
      </c>
      <c r="E85" s="197" t="s">
        <v>1294</v>
      </c>
      <c r="F85" s="193">
        <v>1781</v>
      </c>
      <c r="G85" s="212">
        <f>SUM(H85:K85)</f>
        <v>0.30983047398668911</v>
      </c>
      <c r="H85" s="213"/>
      <c r="I85" s="213"/>
      <c r="J85" s="213">
        <v>0.30983047398668911</v>
      </c>
      <c r="K85" s="214"/>
      <c r="L85" s="67"/>
      <c r="M85" s="199" t="s">
        <v>1295</v>
      </c>
      <c r="N85" s="200" t="s">
        <v>1296</v>
      </c>
      <c r="O85" s="200" t="s">
        <v>1293</v>
      </c>
    </row>
    <row r="86" spans="3:16" s="56" customFormat="1" ht="15" customHeight="1">
      <c r="C86" s="66"/>
      <c r="D86" s="223"/>
      <c r="E86" s="220" t="s">
        <v>394</v>
      </c>
      <c r="F86" s="185"/>
      <c r="G86" s="185"/>
      <c r="H86" s="185"/>
      <c r="I86" s="185"/>
      <c r="J86" s="185"/>
      <c r="K86" s="186"/>
      <c r="L86" s="67"/>
      <c r="M86" s="134"/>
      <c r="P86" s="229"/>
    </row>
    <row r="87" spans="3:16" s="56" customFormat="1" ht="15" customHeight="1">
      <c r="C87" s="66"/>
      <c r="D87" s="221" t="s">
        <v>458</v>
      </c>
      <c r="E87" s="179" t="s">
        <v>527</v>
      </c>
      <c r="F87" s="180" t="s">
        <v>319</v>
      </c>
      <c r="G87" s="206">
        <f t="shared" si="0"/>
        <v>0</v>
      </c>
      <c r="H87" s="207"/>
      <c r="I87" s="207"/>
      <c r="J87" s="207"/>
      <c r="K87" s="207"/>
      <c r="L87" s="67"/>
      <c r="M87" s="134"/>
      <c r="P87" s="229">
        <v>410</v>
      </c>
    </row>
    <row r="88" spans="3:16" s="56" customFormat="1" ht="15" customHeight="1">
      <c r="C88" s="66"/>
      <c r="D88" s="221" t="s">
        <v>459</v>
      </c>
      <c r="E88" s="204" t="s">
        <v>198</v>
      </c>
      <c r="F88" s="180" t="s">
        <v>320</v>
      </c>
      <c r="G88" s="206">
        <f t="shared" si="0"/>
        <v>0</v>
      </c>
      <c r="H88" s="207"/>
      <c r="I88" s="207"/>
      <c r="J88" s="207"/>
      <c r="K88" s="207"/>
      <c r="L88" s="67"/>
      <c r="M88" s="134"/>
      <c r="P88" s="229">
        <v>440</v>
      </c>
    </row>
    <row r="89" spans="3:16" s="56" customFormat="1" ht="15" customHeight="1">
      <c r="C89" s="66"/>
      <c r="D89" s="221" t="s">
        <v>460</v>
      </c>
      <c r="E89" s="204" t="s">
        <v>199</v>
      </c>
      <c r="F89" s="180" t="s">
        <v>321</v>
      </c>
      <c r="G89" s="206">
        <f t="shared" si="0"/>
        <v>0</v>
      </c>
      <c r="H89" s="207"/>
      <c r="I89" s="207"/>
      <c r="J89" s="207"/>
      <c r="K89" s="207"/>
      <c r="L89" s="67"/>
      <c r="M89" s="134"/>
      <c r="P89" s="229">
        <v>450</v>
      </c>
    </row>
    <row r="90" spans="3:16" s="56" customFormat="1" ht="15" customHeight="1">
      <c r="C90" s="66"/>
      <c r="D90" s="221" t="s">
        <v>461</v>
      </c>
      <c r="E90" s="204" t="s">
        <v>201</v>
      </c>
      <c r="F90" s="180" t="s">
        <v>322</v>
      </c>
      <c r="G90" s="206">
        <f t="shared" si="0"/>
        <v>0</v>
      </c>
      <c r="H90" s="207"/>
      <c r="I90" s="207"/>
      <c r="J90" s="207"/>
      <c r="K90" s="207"/>
      <c r="L90" s="67"/>
      <c r="M90" s="134"/>
      <c r="P90" s="229">
        <v>470</v>
      </c>
    </row>
    <row r="91" spans="3:16" s="56" customFormat="1" ht="15" customHeight="1">
      <c r="C91" s="66"/>
      <c r="D91" s="221" t="s">
        <v>462</v>
      </c>
      <c r="E91" s="204" t="s">
        <v>523</v>
      </c>
      <c r="F91" s="180" t="s">
        <v>323</v>
      </c>
      <c r="G91" s="206">
        <f t="shared" si="0"/>
        <v>3.7486533000000009</v>
      </c>
      <c r="H91" s="207"/>
      <c r="I91" s="207"/>
      <c r="J91" s="207">
        <v>1.1621309451227135</v>
      </c>
      <c r="K91" s="207">
        <v>2.5865223548772871</v>
      </c>
      <c r="L91" s="67"/>
      <c r="M91" s="134"/>
      <c r="P91" s="229">
        <v>480</v>
      </c>
    </row>
    <row r="92" spans="3:16" s="56" customFormat="1" ht="15" customHeight="1">
      <c r="C92" s="66"/>
      <c r="D92" s="221" t="s">
        <v>463</v>
      </c>
      <c r="E92" s="179" t="s">
        <v>295</v>
      </c>
      <c r="F92" s="180" t="s">
        <v>324</v>
      </c>
      <c r="G92" s="206">
        <f t="shared" si="0"/>
        <v>0</v>
      </c>
      <c r="H92" s="207"/>
      <c r="I92" s="207"/>
      <c r="J92" s="207"/>
      <c r="K92" s="207"/>
      <c r="L92" s="67"/>
      <c r="M92" s="134"/>
      <c r="P92" s="229">
        <v>490</v>
      </c>
    </row>
    <row r="93" spans="3:16" s="56" customFormat="1" ht="15" customHeight="1">
      <c r="C93" s="66"/>
      <c r="D93" s="221" t="s">
        <v>464</v>
      </c>
      <c r="E93" s="204" t="s">
        <v>467</v>
      </c>
      <c r="F93" s="180" t="s">
        <v>325</v>
      </c>
      <c r="G93" s="206">
        <f t="shared" si="0"/>
        <v>3.5439999999999996</v>
      </c>
      <c r="H93" s="207"/>
      <c r="I93" s="207"/>
      <c r="J93" s="207">
        <v>1.0986857785741071</v>
      </c>
      <c r="K93" s="207">
        <v>2.4453142214258925</v>
      </c>
      <c r="L93" s="67"/>
      <c r="M93" s="134"/>
      <c r="P93" s="229"/>
    </row>
    <row r="94" spans="3:16" s="56" customFormat="1" ht="22.5">
      <c r="C94" s="66"/>
      <c r="D94" s="221" t="s">
        <v>465</v>
      </c>
      <c r="E94" s="205" t="s">
        <v>298</v>
      </c>
      <c r="F94" s="180" t="s">
        <v>326</v>
      </c>
      <c r="G94" s="206">
        <f t="shared" si="0"/>
        <v>0.20465330000000104</v>
      </c>
      <c r="H94" s="206">
        <f>H91-H93</f>
        <v>0</v>
      </c>
      <c r="I94" s="206">
        <f>I91-I93</f>
        <v>0</v>
      </c>
      <c r="J94" s="206">
        <f>J91-J93</f>
        <v>6.3445166548606435E-2</v>
      </c>
      <c r="K94" s="206">
        <f>K91-K93</f>
        <v>0.1412081334513946</v>
      </c>
      <c r="L94" s="67"/>
      <c r="M94" s="134"/>
      <c r="P94" s="229"/>
    </row>
    <row r="95" spans="3:16" s="56" customFormat="1" ht="15" customHeight="1">
      <c r="C95" s="66"/>
      <c r="D95" s="221" t="s">
        <v>466</v>
      </c>
      <c r="E95" s="204" t="s">
        <v>202</v>
      </c>
      <c r="F95" s="180" t="s">
        <v>327</v>
      </c>
      <c r="G95" s="206">
        <f t="shared" si="0"/>
        <v>9.1435503257741857E-7</v>
      </c>
      <c r="H95" s="206">
        <f>(H56+H71+H76)-(H77+H88+H89+H90+H91)</f>
        <v>0</v>
      </c>
      <c r="I95" s="206">
        <f>(I56+I71+I76)-(I77+I88+I89+I90+I91)</f>
        <v>0</v>
      </c>
      <c r="J95" s="206">
        <f>(J56+J71+J76)-(J77+J88+J89+J90+J91)</f>
        <v>9.1435503257741857E-7</v>
      </c>
      <c r="K95" s="206">
        <f>(K56+K71+K76)-(K77+K88+K89+K90+K91)</f>
        <v>0</v>
      </c>
      <c r="L95" s="67"/>
      <c r="M95" s="134"/>
      <c r="P95" s="229">
        <v>500</v>
      </c>
    </row>
    <row r="96" spans="3:16" s="56" customFormat="1" ht="15" customHeight="1">
      <c r="C96" s="66"/>
      <c r="D96" s="275" t="s">
        <v>264</v>
      </c>
      <c r="E96" s="276"/>
      <c r="F96" s="276"/>
      <c r="G96" s="276"/>
      <c r="H96" s="276"/>
      <c r="I96" s="276"/>
      <c r="J96" s="276"/>
      <c r="K96" s="277"/>
      <c r="L96" s="67"/>
      <c r="M96" s="134"/>
      <c r="P96" s="230"/>
    </row>
    <row r="97" spans="3:16" s="56" customFormat="1" ht="15" customHeight="1">
      <c r="C97" s="66"/>
      <c r="D97" s="221" t="s">
        <v>468</v>
      </c>
      <c r="E97" s="204" t="s">
        <v>203</v>
      </c>
      <c r="F97" s="180" t="s">
        <v>328</v>
      </c>
      <c r="G97" s="206">
        <f t="shared" si="0"/>
        <v>20.056999999999999</v>
      </c>
      <c r="H97" s="207"/>
      <c r="I97" s="207"/>
      <c r="J97" s="237">
        <v>20.056999999999999</v>
      </c>
      <c r="K97" s="237"/>
      <c r="L97" s="67"/>
      <c r="M97" s="134"/>
      <c r="P97" s="229">
        <v>600</v>
      </c>
    </row>
    <row r="98" spans="3:16" s="56" customFormat="1" ht="15" customHeight="1">
      <c r="C98" s="66"/>
      <c r="D98" s="221" t="s">
        <v>469</v>
      </c>
      <c r="E98" s="204" t="s">
        <v>204</v>
      </c>
      <c r="F98" s="180" t="s">
        <v>329</v>
      </c>
      <c r="G98" s="206">
        <f t="shared" si="0"/>
        <v>68.031999999999996</v>
      </c>
      <c r="H98" s="207"/>
      <c r="I98" s="207"/>
      <c r="J98" s="237">
        <v>68.031999999999996</v>
      </c>
      <c r="K98" s="237"/>
      <c r="L98" s="67"/>
      <c r="M98" s="134"/>
      <c r="P98" s="229">
        <v>610</v>
      </c>
    </row>
    <row r="99" spans="3:16" s="56" customFormat="1" ht="15" customHeight="1">
      <c r="C99" s="66"/>
      <c r="D99" s="221" t="s">
        <v>470</v>
      </c>
      <c r="E99" s="204" t="s">
        <v>205</v>
      </c>
      <c r="F99" s="180" t="s">
        <v>330</v>
      </c>
      <c r="G99" s="206">
        <f t="shared" si="0"/>
        <v>0</v>
      </c>
      <c r="H99" s="207"/>
      <c r="I99" s="207"/>
      <c r="J99" s="207"/>
      <c r="K99" s="207"/>
      <c r="L99" s="67"/>
      <c r="M99" s="134"/>
      <c r="P99" s="229">
        <v>620</v>
      </c>
    </row>
    <row r="100" spans="3:16" s="56" customFormat="1" ht="15" customHeight="1">
      <c r="C100" s="66"/>
      <c r="D100" s="275" t="s">
        <v>271</v>
      </c>
      <c r="E100" s="276"/>
      <c r="F100" s="276"/>
      <c r="G100" s="276"/>
      <c r="H100" s="276"/>
      <c r="I100" s="276"/>
      <c r="J100" s="276"/>
      <c r="K100" s="277"/>
      <c r="L100" s="67"/>
      <c r="M100" s="134"/>
      <c r="P100" s="230"/>
    </row>
    <row r="101" spans="3:16" s="56" customFormat="1" ht="15" customHeight="1">
      <c r="C101" s="66"/>
      <c r="D101" s="221" t="s">
        <v>471</v>
      </c>
      <c r="E101" s="204" t="s">
        <v>556</v>
      </c>
      <c r="F101" s="180" t="s">
        <v>331</v>
      </c>
      <c r="G101" s="206">
        <f t="shared" si="0"/>
        <v>0</v>
      </c>
      <c r="H101" s="206">
        <f>SUM(H102:H103)</f>
        <v>0</v>
      </c>
      <c r="I101" s="206">
        <f>SUM(I102:I103)</f>
        <v>0</v>
      </c>
      <c r="J101" s="206">
        <f>SUM(J102:J103)</f>
        <v>0</v>
      </c>
      <c r="K101" s="206">
        <f>SUM(K102:K103)</f>
        <v>0</v>
      </c>
      <c r="L101" s="67"/>
      <c r="M101" s="134"/>
      <c r="P101" s="229">
        <v>700</v>
      </c>
    </row>
    <row r="102" spans="3:16" ht="15" customHeight="1">
      <c r="D102" s="222" t="s">
        <v>472</v>
      </c>
      <c r="E102" s="179" t="s">
        <v>206</v>
      </c>
      <c r="F102" s="180" t="s">
        <v>332</v>
      </c>
      <c r="G102" s="206">
        <f t="shared" si="0"/>
        <v>0</v>
      </c>
      <c r="H102" s="209"/>
      <c r="I102" s="209"/>
      <c r="J102" s="209"/>
      <c r="K102" s="209"/>
      <c r="L102" s="65"/>
      <c r="M102" s="134"/>
      <c r="P102" s="229">
        <v>710</v>
      </c>
    </row>
    <row r="103" spans="3:16" ht="15" customHeight="1">
      <c r="D103" s="222" t="s">
        <v>473</v>
      </c>
      <c r="E103" s="179" t="s">
        <v>557</v>
      </c>
      <c r="F103" s="180" t="s">
        <v>333</v>
      </c>
      <c r="G103" s="206">
        <f t="shared" si="0"/>
        <v>0</v>
      </c>
      <c r="H103" s="224">
        <f>H106</f>
        <v>0</v>
      </c>
      <c r="I103" s="224">
        <f>I106</f>
        <v>0</v>
      </c>
      <c r="J103" s="224">
        <f>J106</f>
        <v>0</v>
      </c>
      <c r="K103" s="224">
        <f>K106</f>
        <v>0</v>
      </c>
      <c r="L103" s="65"/>
      <c r="M103" s="134"/>
      <c r="P103" s="229">
        <v>720</v>
      </c>
    </row>
    <row r="104" spans="3:16" ht="15" customHeight="1">
      <c r="D104" s="222" t="s">
        <v>474</v>
      </c>
      <c r="E104" s="181" t="s">
        <v>558</v>
      </c>
      <c r="F104" s="180" t="s">
        <v>335</v>
      </c>
      <c r="G104" s="206">
        <f t="shared" si="0"/>
        <v>0</v>
      </c>
      <c r="H104" s="209"/>
      <c r="I104" s="209"/>
      <c r="J104" s="209"/>
      <c r="K104" s="209"/>
      <c r="L104" s="65"/>
      <c r="M104" s="134"/>
      <c r="P104" s="229">
        <v>730</v>
      </c>
    </row>
    <row r="105" spans="3:16" ht="15" customHeight="1">
      <c r="D105" s="222" t="s">
        <v>475</v>
      </c>
      <c r="E105" s="183" t="s">
        <v>559</v>
      </c>
      <c r="F105" s="180" t="s">
        <v>336</v>
      </c>
      <c r="G105" s="206">
        <f t="shared" si="0"/>
        <v>0</v>
      </c>
      <c r="H105" s="209"/>
      <c r="I105" s="209"/>
      <c r="J105" s="209"/>
      <c r="K105" s="209"/>
      <c r="L105" s="65"/>
      <c r="M105" s="134"/>
      <c r="P105" s="229"/>
    </row>
    <row r="106" spans="3:16" ht="15" customHeight="1">
      <c r="D106" s="222" t="s">
        <v>476</v>
      </c>
      <c r="E106" s="181" t="s">
        <v>528</v>
      </c>
      <c r="F106" s="180" t="s">
        <v>337</v>
      </c>
      <c r="G106" s="206">
        <f t="shared" si="0"/>
        <v>0</v>
      </c>
      <c r="H106" s="209"/>
      <c r="I106" s="209"/>
      <c r="J106" s="209"/>
      <c r="K106" s="209"/>
      <c r="L106" s="65"/>
      <c r="M106" s="134"/>
      <c r="P106" s="229">
        <v>740</v>
      </c>
    </row>
    <row r="107" spans="3:16" ht="15" customHeight="1">
      <c r="D107" s="222" t="s">
        <v>477</v>
      </c>
      <c r="E107" s="204" t="s">
        <v>560</v>
      </c>
      <c r="F107" s="180" t="s">
        <v>338</v>
      </c>
      <c r="G107" s="206">
        <f t="shared" si="0"/>
        <v>107392.50299999998</v>
      </c>
      <c r="H107" s="224">
        <f>H108+H124</f>
        <v>0</v>
      </c>
      <c r="I107" s="224">
        <f>I108+I124</f>
        <v>0</v>
      </c>
      <c r="J107" s="224">
        <f>J108+J124</f>
        <v>27315.827204210927</v>
      </c>
      <c r="K107" s="224">
        <f>K108+K124</f>
        <v>80076.675795789051</v>
      </c>
      <c r="L107" s="65"/>
      <c r="M107" s="134"/>
      <c r="P107" s="229">
        <v>750</v>
      </c>
    </row>
    <row r="108" spans="3:16" ht="15" customHeight="1">
      <c r="D108" s="222" t="s">
        <v>478</v>
      </c>
      <c r="E108" s="179" t="s">
        <v>340</v>
      </c>
      <c r="F108" s="180" t="s">
        <v>339</v>
      </c>
      <c r="G108" s="206">
        <f t="shared" si="0"/>
        <v>107392.50299999998</v>
      </c>
      <c r="H108" s="224">
        <f>H109+H110</f>
        <v>0</v>
      </c>
      <c r="I108" s="224">
        <f>I109+I110</f>
        <v>0</v>
      </c>
      <c r="J108" s="224">
        <f>J109+J110</f>
        <v>27315.827204210927</v>
      </c>
      <c r="K108" s="224">
        <f>K109+K110</f>
        <v>80076.675795789051</v>
      </c>
      <c r="L108" s="65"/>
      <c r="M108" s="134"/>
      <c r="P108" s="229">
        <v>760</v>
      </c>
    </row>
    <row r="109" spans="3:16" ht="15" customHeight="1">
      <c r="D109" s="222" t="s">
        <v>479</v>
      </c>
      <c r="E109" s="181" t="s">
        <v>284</v>
      </c>
      <c r="F109" s="180" t="s">
        <v>341</v>
      </c>
      <c r="G109" s="206">
        <f t="shared" si="0"/>
        <v>107392.50299999998</v>
      </c>
      <c r="H109" s="209"/>
      <c r="I109" s="209">
        <f>I15+I30-I50</f>
        <v>0</v>
      </c>
      <c r="J109" s="209">
        <f>J15+J30-J50</f>
        <v>27315.827204210927</v>
      </c>
      <c r="K109" s="209">
        <f>K15+K30-K50</f>
        <v>80076.675795789051</v>
      </c>
      <c r="L109" s="65"/>
      <c r="M109" s="134"/>
      <c r="P109" s="229"/>
    </row>
    <row r="110" spans="3:16" ht="15" customHeight="1">
      <c r="D110" s="222" t="s">
        <v>480</v>
      </c>
      <c r="E110" s="181" t="s">
        <v>561</v>
      </c>
      <c r="F110" s="180" t="s">
        <v>342</v>
      </c>
      <c r="G110" s="206">
        <f t="shared" si="0"/>
        <v>0</v>
      </c>
      <c r="H110" s="224">
        <f>H111+H114+H117+H120+H121+H122+H123</f>
        <v>0</v>
      </c>
      <c r="I110" s="224">
        <f>I111+I114+I117+I120+I121+I122+I123</f>
        <v>0</v>
      </c>
      <c r="J110" s="224">
        <f>J111+J114+J117+J120+J121+J122+J123</f>
        <v>0</v>
      </c>
      <c r="K110" s="224">
        <f>K111+K114+K117+K120+K121+K122+K123</f>
        <v>0</v>
      </c>
      <c r="L110" s="65"/>
      <c r="M110" s="134"/>
      <c r="P110" s="229"/>
    </row>
    <row r="111" spans="3:16" ht="33.75">
      <c r="D111" s="222" t="s">
        <v>481</v>
      </c>
      <c r="E111" s="183" t="s">
        <v>562</v>
      </c>
      <c r="F111" s="180" t="s">
        <v>343</v>
      </c>
      <c r="G111" s="206">
        <f t="shared" si="0"/>
        <v>0</v>
      </c>
      <c r="H111" s="215">
        <f>H112+H113</f>
        <v>0</v>
      </c>
      <c r="I111" s="215">
        <f>I112+I113</f>
        <v>0</v>
      </c>
      <c r="J111" s="215">
        <f>J112+J113</f>
        <v>0</v>
      </c>
      <c r="K111" s="215">
        <f>K112+K113</f>
        <v>0</v>
      </c>
      <c r="L111" s="65"/>
      <c r="M111" s="134"/>
      <c r="P111" s="229"/>
    </row>
    <row r="112" spans="3:16" ht="15" customHeight="1">
      <c r="D112" s="222" t="s">
        <v>483</v>
      </c>
      <c r="E112" s="184" t="s">
        <v>344</v>
      </c>
      <c r="F112" s="180" t="s">
        <v>345</v>
      </c>
      <c r="G112" s="206">
        <f t="shared" si="0"/>
        <v>0</v>
      </c>
      <c r="H112" s="209"/>
      <c r="I112" s="209"/>
      <c r="J112" s="209"/>
      <c r="K112" s="209"/>
      <c r="L112" s="65"/>
      <c r="M112" s="134"/>
      <c r="P112" s="229"/>
    </row>
    <row r="113" spans="4:16" ht="15" customHeight="1">
      <c r="D113" s="222" t="s">
        <v>484</v>
      </c>
      <c r="E113" s="184" t="s">
        <v>346</v>
      </c>
      <c r="F113" s="180" t="s">
        <v>347</v>
      </c>
      <c r="G113" s="206">
        <f t="shared" si="0"/>
        <v>0</v>
      </c>
      <c r="H113" s="209"/>
      <c r="I113" s="209"/>
      <c r="J113" s="209"/>
      <c r="K113" s="209"/>
      <c r="L113" s="65"/>
      <c r="M113" s="134"/>
      <c r="P113" s="229"/>
    </row>
    <row r="114" spans="4:16" ht="33.75">
      <c r="D114" s="222" t="s">
        <v>482</v>
      </c>
      <c r="E114" s="183" t="s">
        <v>563</v>
      </c>
      <c r="F114" s="180" t="s">
        <v>348</v>
      </c>
      <c r="G114" s="206">
        <f t="shared" si="0"/>
        <v>0</v>
      </c>
      <c r="H114" s="215">
        <f>H115+H116</f>
        <v>0</v>
      </c>
      <c r="I114" s="215">
        <f>I115+I116</f>
        <v>0</v>
      </c>
      <c r="J114" s="215">
        <f>J115+J116</f>
        <v>0</v>
      </c>
      <c r="K114" s="215">
        <f>K115+K116</f>
        <v>0</v>
      </c>
      <c r="L114" s="65"/>
      <c r="M114" s="134"/>
      <c r="P114" s="229"/>
    </row>
    <row r="115" spans="4:16" ht="15" customHeight="1">
      <c r="D115" s="222" t="s">
        <v>485</v>
      </c>
      <c r="E115" s="184" t="s">
        <v>344</v>
      </c>
      <c r="F115" s="180" t="s">
        <v>349</v>
      </c>
      <c r="G115" s="206">
        <f t="shared" si="0"/>
        <v>0</v>
      </c>
      <c r="H115" s="209"/>
      <c r="I115" s="209"/>
      <c r="J115" s="209"/>
      <c r="K115" s="209"/>
      <c r="L115" s="65"/>
      <c r="M115" s="134"/>
      <c r="P115" s="229"/>
    </row>
    <row r="116" spans="4:16" ht="15" customHeight="1">
      <c r="D116" s="222" t="s">
        <v>486</v>
      </c>
      <c r="E116" s="184" t="s">
        <v>346</v>
      </c>
      <c r="F116" s="180" t="s">
        <v>350</v>
      </c>
      <c r="G116" s="206">
        <f t="shared" si="0"/>
        <v>0</v>
      </c>
      <c r="H116" s="209"/>
      <c r="I116" s="209"/>
      <c r="J116" s="209"/>
      <c r="K116" s="209"/>
      <c r="L116" s="65"/>
      <c r="M116" s="134"/>
      <c r="P116" s="229"/>
    </row>
    <row r="117" spans="4:16" ht="15" customHeight="1">
      <c r="D117" s="222" t="s">
        <v>487</v>
      </c>
      <c r="E117" s="183" t="s">
        <v>564</v>
      </c>
      <c r="F117" s="180" t="s">
        <v>351</v>
      </c>
      <c r="G117" s="206">
        <f t="shared" si="0"/>
        <v>0</v>
      </c>
      <c r="H117" s="215">
        <f>H118+H119</f>
        <v>0</v>
      </c>
      <c r="I117" s="215">
        <f>I118+I119</f>
        <v>0</v>
      </c>
      <c r="J117" s="215">
        <f>J118+J119</f>
        <v>0</v>
      </c>
      <c r="K117" s="215">
        <f>K118+K119</f>
        <v>0</v>
      </c>
      <c r="L117" s="65"/>
      <c r="M117" s="134"/>
      <c r="P117" s="229"/>
    </row>
    <row r="118" spans="4:16" ht="15" customHeight="1">
      <c r="D118" s="222" t="s">
        <v>488</v>
      </c>
      <c r="E118" s="184" t="s">
        <v>344</v>
      </c>
      <c r="F118" s="180" t="s">
        <v>352</v>
      </c>
      <c r="G118" s="206">
        <f t="shared" si="0"/>
        <v>0</v>
      </c>
      <c r="H118" s="209"/>
      <c r="I118" s="209"/>
      <c r="J118" s="209"/>
      <c r="K118" s="209"/>
      <c r="L118" s="65"/>
      <c r="M118" s="134"/>
      <c r="P118" s="229"/>
    </row>
    <row r="119" spans="4:16" ht="15" customHeight="1">
      <c r="D119" s="222" t="s">
        <v>489</v>
      </c>
      <c r="E119" s="184" t="s">
        <v>346</v>
      </c>
      <c r="F119" s="180" t="s">
        <v>353</v>
      </c>
      <c r="G119" s="206">
        <f t="shared" si="0"/>
        <v>0</v>
      </c>
      <c r="H119" s="209"/>
      <c r="I119" s="209"/>
      <c r="J119" s="209"/>
      <c r="K119" s="209"/>
      <c r="L119" s="65"/>
      <c r="M119" s="134"/>
      <c r="P119" s="229"/>
    </row>
    <row r="120" spans="4:16" ht="15" customHeight="1">
      <c r="D120" s="222" t="s">
        <v>490</v>
      </c>
      <c r="E120" s="183" t="s">
        <v>354</v>
      </c>
      <c r="F120" s="180" t="s">
        <v>355</v>
      </c>
      <c r="G120" s="206">
        <f t="shared" si="0"/>
        <v>0</v>
      </c>
      <c r="H120" s="209"/>
      <c r="I120" s="209"/>
      <c r="J120" s="209"/>
      <c r="K120" s="209"/>
      <c r="L120" s="65"/>
      <c r="M120" s="134"/>
      <c r="P120" s="229"/>
    </row>
    <row r="121" spans="4:16" ht="15" customHeight="1">
      <c r="D121" s="222" t="s">
        <v>491</v>
      </c>
      <c r="E121" s="183" t="s">
        <v>356</v>
      </c>
      <c r="F121" s="180" t="s">
        <v>357</v>
      </c>
      <c r="G121" s="206">
        <f t="shared" si="0"/>
        <v>0</v>
      </c>
      <c r="H121" s="209"/>
      <c r="I121" s="209"/>
      <c r="J121" s="209"/>
      <c r="K121" s="209"/>
      <c r="L121" s="65"/>
      <c r="M121" s="134"/>
      <c r="P121" s="229"/>
    </row>
    <row r="122" spans="4:16" ht="33.75">
      <c r="D122" s="222" t="s">
        <v>492</v>
      </c>
      <c r="E122" s="183" t="s">
        <v>529</v>
      </c>
      <c r="F122" s="180" t="s">
        <v>358</v>
      </c>
      <c r="G122" s="206">
        <f t="shared" si="0"/>
        <v>0</v>
      </c>
      <c r="H122" s="209"/>
      <c r="I122" s="209"/>
      <c r="J122" s="209"/>
      <c r="K122" s="209"/>
      <c r="L122" s="65"/>
      <c r="M122" s="134"/>
      <c r="P122" s="229"/>
    </row>
    <row r="123" spans="4:16" ht="22.5">
      <c r="D123" s="222" t="s">
        <v>493</v>
      </c>
      <c r="E123" s="183" t="s">
        <v>359</v>
      </c>
      <c r="F123" s="180" t="s">
        <v>360</v>
      </c>
      <c r="G123" s="206">
        <f t="shared" si="0"/>
        <v>0</v>
      </c>
      <c r="H123" s="209"/>
      <c r="I123" s="209"/>
      <c r="J123" s="209"/>
      <c r="K123" s="209"/>
      <c r="L123" s="65"/>
      <c r="M123" s="134"/>
      <c r="P123" s="229"/>
    </row>
    <row r="124" spans="4:16" ht="15" customHeight="1">
      <c r="D124" s="222" t="s">
        <v>494</v>
      </c>
      <c r="E124" s="179" t="s">
        <v>565</v>
      </c>
      <c r="F124" s="180" t="s">
        <v>361</v>
      </c>
      <c r="G124" s="206">
        <f t="shared" si="0"/>
        <v>0</v>
      </c>
      <c r="H124" s="224">
        <f>H127</f>
        <v>0</v>
      </c>
      <c r="I124" s="224">
        <f>I127</f>
        <v>0</v>
      </c>
      <c r="J124" s="224">
        <f>J127</f>
        <v>0</v>
      </c>
      <c r="K124" s="224">
        <f>K127</f>
        <v>0</v>
      </c>
      <c r="L124" s="65"/>
      <c r="M124" s="134"/>
      <c r="P124" s="229">
        <v>770</v>
      </c>
    </row>
    <row r="125" spans="4:16" ht="15" customHeight="1">
      <c r="D125" s="222" t="s">
        <v>495</v>
      </c>
      <c r="E125" s="181" t="s">
        <v>558</v>
      </c>
      <c r="F125" s="180" t="s">
        <v>362</v>
      </c>
      <c r="G125" s="206">
        <f t="shared" si="0"/>
        <v>0</v>
      </c>
      <c r="H125" s="209"/>
      <c r="I125" s="209"/>
      <c r="J125" s="209"/>
      <c r="K125" s="209"/>
      <c r="L125" s="65"/>
      <c r="M125" s="134"/>
      <c r="P125" s="229">
        <v>780</v>
      </c>
    </row>
    <row r="126" spans="4:16" ht="15" customHeight="1">
      <c r="D126" s="222" t="s">
        <v>496</v>
      </c>
      <c r="E126" s="183" t="s">
        <v>566</v>
      </c>
      <c r="F126" s="180" t="s">
        <v>363</v>
      </c>
      <c r="G126" s="206">
        <f t="shared" si="0"/>
        <v>0</v>
      </c>
      <c r="H126" s="209"/>
      <c r="I126" s="209"/>
      <c r="J126" s="209"/>
      <c r="K126" s="209"/>
      <c r="L126" s="65"/>
      <c r="M126" s="134"/>
      <c r="P126" s="229"/>
    </row>
    <row r="127" spans="4:16" ht="15" customHeight="1">
      <c r="D127" s="222" t="s">
        <v>497</v>
      </c>
      <c r="E127" s="181" t="s">
        <v>528</v>
      </c>
      <c r="F127" s="180" t="s">
        <v>364</v>
      </c>
      <c r="G127" s="206">
        <f t="shared" si="0"/>
        <v>0</v>
      </c>
      <c r="H127" s="209"/>
      <c r="I127" s="209"/>
      <c r="J127" s="209">
        <v>0</v>
      </c>
      <c r="K127" s="209">
        <v>0</v>
      </c>
      <c r="L127" s="65"/>
      <c r="M127" s="134"/>
      <c r="P127" s="229">
        <v>790</v>
      </c>
    </row>
    <row r="128" spans="4:16" ht="15" customHeight="1">
      <c r="D128" s="222" t="s">
        <v>498</v>
      </c>
      <c r="E128" s="205" t="s">
        <v>567</v>
      </c>
      <c r="F128" s="180" t="s">
        <v>365</v>
      </c>
      <c r="G128" s="206">
        <f t="shared" si="0"/>
        <v>0</v>
      </c>
      <c r="H128" s="224">
        <f>SUM(H129:H130)</f>
        <v>0</v>
      </c>
      <c r="I128" s="224">
        <f>SUM(I129:I130)</f>
        <v>0</v>
      </c>
      <c r="J128" s="224">
        <f>SUM(J129:J130)</f>
        <v>0</v>
      </c>
      <c r="K128" s="224">
        <f>SUM(K129:K130)</f>
        <v>0</v>
      </c>
      <c r="L128" s="65"/>
      <c r="M128" s="134"/>
      <c r="P128" s="229"/>
    </row>
    <row r="129" spans="4:16" ht="15" customHeight="1">
      <c r="D129" s="222" t="s">
        <v>499</v>
      </c>
      <c r="E129" s="179" t="s">
        <v>206</v>
      </c>
      <c r="F129" s="180" t="s">
        <v>366</v>
      </c>
      <c r="G129" s="206">
        <f t="shared" si="0"/>
        <v>0</v>
      </c>
      <c r="H129" s="209"/>
      <c r="I129" s="209"/>
      <c r="J129" s="209"/>
      <c r="K129" s="209"/>
      <c r="L129" s="65"/>
      <c r="M129" s="134"/>
      <c r="P129" s="229"/>
    </row>
    <row r="130" spans="4:16" ht="15" customHeight="1">
      <c r="D130" s="222" t="s">
        <v>500</v>
      </c>
      <c r="E130" s="179" t="s">
        <v>557</v>
      </c>
      <c r="F130" s="180" t="s">
        <v>367</v>
      </c>
      <c r="G130" s="206">
        <f t="shared" si="0"/>
        <v>0</v>
      </c>
      <c r="H130" s="224">
        <f>H132</f>
        <v>0</v>
      </c>
      <c r="I130" s="224">
        <f>I132</f>
        <v>0</v>
      </c>
      <c r="J130" s="224">
        <f>J132</f>
        <v>0</v>
      </c>
      <c r="K130" s="224">
        <f>K132</f>
        <v>0</v>
      </c>
      <c r="L130" s="65"/>
      <c r="M130" s="134"/>
      <c r="P130" s="229"/>
    </row>
    <row r="131" spans="4:16" ht="15" customHeight="1">
      <c r="D131" s="222" t="s">
        <v>501</v>
      </c>
      <c r="E131" s="181" t="s">
        <v>334</v>
      </c>
      <c r="F131" s="180" t="s">
        <v>368</v>
      </c>
      <c r="G131" s="206">
        <f t="shared" si="0"/>
        <v>0</v>
      </c>
      <c r="H131" s="209"/>
      <c r="I131" s="209"/>
      <c r="J131" s="209">
        <v>0</v>
      </c>
      <c r="K131" s="209"/>
      <c r="L131" s="65"/>
      <c r="M131" s="134"/>
      <c r="P131" s="229"/>
    </row>
    <row r="132" spans="4:16" ht="15" customHeight="1">
      <c r="D132" s="222" t="s">
        <v>502</v>
      </c>
      <c r="E132" s="181" t="s">
        <v>528</v>
      </c>
      <c r="F132" s="180" t="s">
        <v>369</v>
      </c>
      <c r="G132" s="206">
        <f t="shared" si="0"/>
        <v>0</v>
      </c>
      <c r="H132" s="209"/>
      <c r="I132" s="209"/>
      <c r="J132" s="209">
        <v>0</v>
      </c>
      <c r="K132" s="209"/>
      <c r="L132" s="65"/>
      <c r="M132" s="134"/>
      <c r="P132" s="229"/>
    </row>
    <row r="133" spans="4:16" ht="15" customHeight="1">
      <c r="D133" s="275" t="s">
        <v>265</v>
      </c>
      <c r="E133" s="276"/>
      <c r="F133" s="276"/>
      <c r="G133" s="276"/>
      <c r="H133" s="276"/>
      <c r="I133" s="276"/>
      <c r="J133" s="276"/>
      <c r="K133" s="277"/>
      <c r="L133" s="65"/>
      <c r="M133" s="134"/>
      <c r="P133" s="231"/>
    </row>
    <row r="134" spans="4:16" ht="22.5">
      <c r="D134" s="222" t="s">
        <v>503</v>
      </c>
      <c r="E134" s="204" t="s">
        <v>568</v>
      </c>
      <c r="F134" s="180" t="s">
        <v>370</v>
      </c>
      <c r="G134" s="206">
        <f t="shared" si="0"/>
        <v>0</v>
      </c>
      <c r="H134" s="224">
        <f>SUM( H135:H136)</f>
        <v>0</v>
      </c>
      <c r="I134" s="224">
        <f>SUM( I135:I136)</f>
        <v>0</v>
      </c>
      <c r="J134" s="224">
        <f>SUM( J135:J136)</f>
        <v>0</v>
      </c>
      <c r="K134" s="224">
        <f>SUM( K135:K136)</f>
        <v>0</v>
      </c>
      <c r="L134" s="65"/>
      <c r="M134" s="134"/>
      <c r="P134" s="229">
        <v>800</v>
      </c>
    </row>
    <row r="135" spans="4:16" ht="15" customHeight="1">
      <c r="D135" s="222" t="s">
        <v>504</v>
      </c>
      <c r="E135" s="179" t="s">
        <v>206</v>
      </c>
      <c r="F135" s="180" t="s">
        <v>371</v>
      </c>
      <c r="G135" s="206">
        <f t="shared" si="0"/>
        <v>0</v>
      </c>
      <c r="H135" s="209"/>
      <c r="I135" s="209"/>
      <c r="J135" s="209"/>
      <c r="K135" s="209"/>
      <c r="L135" s="65"/>
      <c r="M135" s="134"/>
      <c r="P135" s="229">
        <v>810</v>
      </c>
    </row>
    <row r="136" spans="4:16" ht="15" customHeight="1">
      <c r="D136" s="222" t="s">
        <v>505</v>
      </c>
      <c r="E136" s="179" t="s">
        <v>557</v>
      </c>
      <c r="F136" s="180" t="s">
        <v>372</v>
      </c>
      <c r="G136" s="206">
        <f t="shared" si="0"/>
        <v>0</v>
      </c>
      <c r="H136" s="224">
        <f>H137+H139</f>
        <v>0</v>
      </c>
      <c r="I136" s="224">
        <f>I137+I139</f>
        <v>0</v>
      </c>
      <c r="J136" s="224">
        <f>J137+J139</f>
        <v>0</v>
      </c>
      <c r="K136" s="224">
        <f>K137+K139</f>
        <v>0</v>
      </c>
      <c r="L136" s="65"/>
      <c r="M136" s="134"/>
      <c r="P136" s="229">
        <v>820</v>
      </c>
    </row>
    <row r="137" spans="4:16" ht="15" customHeight="1">
      <c r="D137" s="222" t="s">
        <v>506</v>
      </c>
      <c r="E137" s="233" t="s">
        <v>569</v>
      </c>
      <c r="F137" s="180" t="s">
        <v>373</v>
      </c>
      <c r="G137" s="206">
        <f t="shared" si="0"/>
        <v>0</v>
      </c>
      <c r="H137" s="209"/>
      <c r="I137" s="209"/>
      <c r="J137" s="209"/>
      <c r="K137" s="209"/>
      <c r="L137" s="65"/>
      <c r="M137" s="134"/>
      <c r="P137" s="229">
        <v>830</v>
      </c>
    </row>
    <row r="138" spans="4:16" ht="15" customHeight="1">
      <c r="D138" s="222" t="s">
        <v>507</v>
      </c>
      <c r="E138" s="183" t="s">
        <v>570</v>
      </c>
      <c r="F138" s="180" t="s">
        <v>374</v>
      </c>
      <c r="G138" s="206">
        <f t="shared" si="0"/>
        <v>0</v>
      </c>
      <c r="H138" s="209"/>
      <c r="I138" s="209"/>
      <c r="J138" s="209"/>
      <c r="K138" s="209"/>
      <c r="L138" s="65"/>
      <c r="M138" s="134"/>
      <c r="P138" s="231"/>
    </row>
    <row r="139" spans="4:16" ht="15" customHeight="1">
      <c r="D139" s="222" t="s">
        <v>508</v>
      </c>
      <c r="E139" s="233" t="s">
        <v>208</v>
      </c>
      <c r="F139" s="180" t="s">
        <v>375</v>
      </c>
      <c r="G139" s="206">
        <f t="shared" si="0"/>
        <v>0</v>
      </c>
      <c r="H139" s="209"/>
      <c r="I139" s="209"/>
      <c r="J139" s="209"/>
      <c r="K139" s="209"/>
      <c r="L139" s="65"/>
      <c r="M139" s="134"/>
      <c r="P139" s="229">
        <v>840</v>
      </c>
    </row>
    <row r="140" spans="4:16" ht="15" customHeight="1">
      <c r="D140" s="222" t="s">
        <v>396</v>
      </c>
      <c r="E140" s="204" t="s">
        <v>571</v>
      </c>
      <c r="F140" s="180" t="s">
        <v>376</v>
      </c>
      <c r="G140" s="206">
        <f t="shared" si="0"/>
        <v>0</v>
      </c>
      <c r="H140" s="215">
        <f>SUM( H141+H146)</f>
        <v>0</v>
      </c>
      <c r="I140" s="215">
        <f>SUM( I141+I146)</f>
        <v>0</v>
      </c>
      <c r="J140" s="215">
        <f>SUM( J141+J146)</f>
        <v>0</v>
      </c>
      <c r="K140" s="215">
        <f>SUM( K141+K146)</f>
        <v>0</v>
      </c>
      <c r="L140" s="65"/>
      <c r="M140" s="134"/>
      <c r="P140" s="229">
        <v>850</v>
      </c>
    </row>
    <row r="141" spans="4:16" ht="15" customHeight="1">
      <c r="D141" s="222" t="s">
        <v>509</v>
      </c>
      <c r="E141" s="179" t="s">
        <v>206</v>
      </c>
      <c r="F141" s="180" t="s">
        <v>377</v>
      </c>
      <c r="G141" s="206">
        <f t="shared" ref="G141:G154" si="1">SUM(H141:K141)</f>
        <v>0</v>
      </c>
      <c r="H141" s="215">
        <f>SUM( H142:H143)</f>
        <v>0</v>
      </c>
      <c r="I141" s="215">
        <f>SUM( I142:I143)</f>
        <v>0</v>
      </c>
      <c r="J141" s="215">
        <f>SUM( J142:J143)</f>
        <v>0</v>
      </c>
      <c r="K141" s="215">
        <f>SUM( K142:K143)</f>
        <v>0</v>
      </c>
      <c r="L141" s="65"/>
      <c r="M141" s="134"/>
      <c r="P141" s="229">
        <v>860</v>
      </c>
    </row>
    <row r="142" spans="4:16" ht="15" customHeight="1">
      <c r="D142" s="222" t="s">
        <v>510</v>
      </c>
      <c r="E142" s="181" t="s">
        <v>284</v>
      </c>
      <c r="F142" s="180" t="s">
        <v>378</v>
      </c>
      <c r="G142" s="206">
        <f t="shared" si="1"/>
        <v>0</v>
      </c>
      <c r="H142" s="210"/>
      <c r="I142" s="210"/>
      <c r="J142" s="210"/>
      <c r="K142" s="210">
        <f>(K15-K16-K42)*796.79*1.18/1000</f>
        <v>0</v>
      </c>
      <c r="L142" s="65"/>
      <c r="M142" s="134"/>
      <c r="P142" s="229"/>
    </row>
    <row r="143" spans="4:16" ht="15" customHeight="1">
      <c r="D143" s="222" t="s">
        <v>511</v>
      </c>
      <c r="E143" s="181" t="s">
        <v>561</v>
      </c>
      <c r="F143" s="180" t="s">
        <v>379</v>
      </c>
      <c r="G143" s="206">
        <f t="shared" si="1"/>
        <v>0</v>
      </c>
      <c r="H143" s="215">
        <f>H144+H145</f>
        <v>0</v>
      </c>
      <c r="I143" s="215">
        <f>I144+I145</f>
        <v>0</v>
      </c>
      <c r="J143" s="215">
        <f>J144+J145</f>
        <v>0</v>
      </c>
      <c r="K143" s="215">
        <f>K144+K145</f>
        <v>0</v>
      </c>
      <c r="L143" s="65"/>
      <c r="M143" s="134"/>
      <c r="P143" s="229"/>
    </row>
    <row r="144" spans="4:16" ht="15" customHeight="1">
      <c r="D144" s="222" t="s">
        <v>512</v>
      </c>
      <c r="E144" s="183" t="s">
        <v>344</v>
      </c>
      <c r="F144" s="180" t="s">
        <v>380</v>
      </c>
      <c r="G144" s="206">
        <f t="shared" si="1"/>
        <v>0</v>
      </c>
      <c r="H144" s="210"/>
      <c r="I144" s="210"/>
      <c r="J144" s="210"/>
      <c r="K144" s="210"/>
      <c r="L144" s="65"/>
      <c r="M144" s="134"/>
      <c r="P144" s="229"/>
    </row>
    <row r="145" spans="4:17" ht="15" customHeight="1">
      <c r="D145" s="222" t="s">
        <v>513</v>
      </c>
      <c r="E145" s="183" t="s">
        <v>381</v>
      </c>
      <c r="F145" s="180" t="s">
        <v>382</v>
      </c>
      <c r="G145" s="206">
        <f t="shared" si="1"/>
        <v>0</v>
      </c>
      <c r="H145" s="210"/>
      <c r="I145" s="210"/>
      <c r="J145" s="210"/>
      <c r="K145" s="210"/>
      <c r="L145" s="65"/>
      <c r="M145" s="134"/>
      <c r="P145" s="229"/>
    </row>
    <row r="146" spans="4:17" ht="15" customHeight="1">
      <c r="D146" s="222" t="s">
        <v>514</v>
      </c>
      <c r="E146" s="179" t="s">
        <v>565</v>
      </c>
      <c r="F146" s="180" t="s">
        <v>383</v>
      </c>
      <c r="G146" s="206">
        <f t="shared" si="1"/>
        <v>0</v>
      </c>
      <c r="H146" s="215">
        <f>H147+H149</f>
        <v>0</v>
      </c>
      <c r="I146" s="215">
        <f>I147+I149</f>
        <v>0</v>
      </c>
      <c r="J146" s="215">
        <f>J147+J149</f>
        <v>0</v>
      </c>
      <c r="K146" s="215">
        <f>K147+K149</f>
        <v>0</v>
      </c>
      <c r="L146" s="65"/>
      <c r="M146" s="134"/>
      <c r="P146" s="229">
        <v>870</v>
      </c>
    </row>
    <row r="147" spans="4:17" ht="15" customHeight="1">
      <c r="D147" s="222" t="s">
        <v>515</v>
      </c>
      <c r="E147" s="181" t="s">
        <v>569</v>
      </c>
      <c r="F147" s="180" t="s">
        <v>384</v>
      </c>
      <c r="G147" s="206">
        <f t="shared" si="1"/>
        <v>0</v>
      </c>
      <c r="H147" s="209"/>
      <c r="I147" s="209"/>
      <c r="J147" s="209">
        <f>J125*839.163732*1.2</f>
        <v>0</v>
      </c>
      <c r="K147" s="209"/>
      <c r="L147" s="65"/>
      <c r="M147" s="134"/>
      <c r="P147" s="229">
        <v>880</v>
      </c>
    </row>
    <row r="148" spans="4:17" ht="15" customHeight="1">
      <c r="D148" s="222" t="s">
        <v>516</v>
      </c>
      <c r="E148" s="183" t="s">
        <v>570</v>
      </c>
      <c r="F148" s="180" t="s">
        <v>385</v>
      </c>
      <c r="G148" s="206">
        <f t="shared" si="1"/>
        <v>0</v>
      </c>
      <c r="H148" s="209"/>
      <c r="I148" s="209"/>
      <c r="J148" s="209"/>
      <c r="K148" s="209"/>
      <c r="L148" s="65"/>
      <c r="M148" s="134"/>
      <c r="P148" s="229"/>
    </row>
    <row r="149" spans="4:17" ht="15" customHeight="1">
      <c r="D149" s="222" t="s">
        <v>517</v>
      </c>
      <c r="E149" s="181" t="s">
        <v>208</v>
      </c>
      <c r="F149" s="180" t="s">
        <v>386</v>
      </c>
      <c r="G149" s="206">
        <f t="shared" si="1"/>
        <v>0</v>
      </c>
      <c r="H149" s="211"/>
      <c r="I149" s="211"/>
      <c r="J149" s="211">
        <f>J127*0.6439*1.2</f>
        <v>0</v>
      </c>
      <c r="K149" s="211">
        <f>K127*0.6439*1.2</f>
        <v>0</v>
      </c>
      <c r="L149" s="65"/>
      <c r="M149" s="134"/>
      <c r="P149" s="229">
        <v>890</v>
      </c>
    </row>
    <row r="150" spans="4:17" ht="15" customHeight="1">
      <c r="D150" s="222" t="s">
        <v>518</v>
      </c>
      <c r="E150" s="204" t="s">
        <v>572</v>
      </c>
      <c r="F150" s="180" t="s">
        <v>387</v>
      </c>
      <c r="G150" s="206">
        <f t="shared" si="1"/>
        <v>235809.99649684079</v>
      </c>
      <c r="H150" s="225">
        <f>SUM( H151:H152)</f>
        <v>0</v>
      </c>
      <c r="I150" s="225">
        <f>SUM( I151:I152)</f>
        <v>0</v>
      </c>
      <c r="J150" s="225">
        <f>SUM( J151:J152)</f>
        <v>235809.99649684079</v>
      </c>
      <c r="K150" s="225">
        <f>SUM( K151:K152)</f>
        <v>0</v>
      </c>
      <c r="L150" s="65"/>
      <c r="M150" s="134"/>
      <c r="P150" s="229">
        <v>900</v>
      </c>
    </row>
    <row r="151" spans="4:17" ht="15" customHeight="1">
      <c r="D151" s="222" t="s">
        <v>519</v>
      </c>
      <c r="E151" s="179" t="s">
        <v>206</v>
      </c>
      <c r="F151" s="180" t="s">
        <v>388</v>
      </c>
      <c r="G151" s="206">
        <f t="shared" si="1"/>
        <v>0</v>
      </c>
      <c r="H151" s="211"/>
      <c r="I151" s="211"/>
      <c r="J151" s="211"/>
      <c r="K151" s="211"/>
      <c r="L151" s="65"/>
      <c r="M151" s="134"/>
      <c r="P151" s="229"/>
    </row>
    <row r="152" spans="4:17" ht="15" customHeight="1">
      <c r="D152" s="222" t="s">
        <v>520</v>
      </c>
      <c r="E152" s="179" t="s">
        <v>557</v>
      </c>
      <c r="F152" s="180" t="s">
        <v>389</v>
      </c>
      <c r="G152" s="206">
        <f t="shared" si="1"/>
        <v>235809.99649684079</v>
      </c>
      <c r="H152" s="225">
        <f>H153+H154</f>
        <v>0</v>
      </c>
      <c r="I152" s="225">
        <f>I153+I154</f>
        <v>0</v>
      </c>
      <c r="J152" s="225">
        <f>J153+J154</f>
        <v>235809.99649684079</v>
      </c>
      <c r="K152" s="225">
        <f>K153+K154</f>
        <v>0</v>
      </c>
      <c r="L152" s="65"/>
      <c r="M152" s="134"/>
      <c r="P152" s="229"/>
    </row>
    <row r="153" spans="4:17" ht="15" customHeight="1">
      <c r="D153" s="222" t="s">
        <v>521</v>
      </c>
      <c r="E153" s="181" t="s">
        <v>207</v>
      </c>
      <c r="F153" s="180" t="s">
        <v>392</v>
      </c>
      <c r="G153" s="206">
        <f t="shared" si="1"/>
        <v>169308.93605701678</v>
      </c>
      <c r="H153" s="211"/>
      <c r="I153" s="211"/>
      <c r="J153" s="240">
        <v>169308.93605701678</v>
      </c>
      <c r="K153" s="211"/>
      <c r="L153" s="65"/>
      <c r="M153" s="134"/>
      <c r="P153" s="229" t="s">
        <v>390</v>
      </c>
    </row>
    <row r="154" spans="4:17" ht="15" customHeight="1">
      <c r="D154" s="222" t="s">
        <v>522</v>
      </c>
      <c r="E154" s="181" t="s">
        <v>208</v>
      </c>
      <c r="F154" s="180" t="s">
        <v>393</v>
      </c>
      <c r="G154" s="206">
        <f t="shared" si="1"/>
        <v>66501.06043982401</v>
      </c>
      <c r="H154" s="211"/>
      <c r="I154" s="211"/>
      <c r="J154" s="240">
        <v>66501.06043982401</v>
      </c>
      <c r="K154" s="218"/>
      <c r="L154" s="65"/>
      <c r="M154" s="134"/>
      <c r="P154" s="229" t="s">
        <v>391</v>
      </c>
    </row>
    <row r="155" spans="4:17">
      <c r="D155" s="64"/>
      <c r="E155" s="69"/>
      <c r="F155" s="69"/>
      <c r="G155" s="69"/>
      <c r="H155" s="69"/>
      <c r="I155" s="69"/>
      <c r="J155" s="69"/>
      <c r="K155" s="57"/>
      <c r="L155" s="57"/>
      <c r="M155" s="57"/>
      <c r="N155" s="57"/>
      <c r="O155" s="57"/>
      <c r="P155" s="57"/>
      <c r="Q155" s="57"/>
    </row>
    <row r="156" spans="4:17" ht="12.75">
      <c r="E156" s="134" t="s">
        <v>266</v>
      </c>
      <c r="F156" s="273" t="str">
        <f>IF(Титульный!G45="","",Титульный!G45)</f>
        <v xml:space="preserve">Директор </v>
      </c>
      <c r="G156" s="273"/>
      <c r="H156" s="135"/>
      <c r="I156" s="273" t="str">
        <f>IF(Титульный!G44="","",Титульный!G44)</f>
        <v>Ковалевский Сергей Юрьевич</v>
      </c>
      <c r="J156" s="273"/>
      <c r="K156" s="273"/>
      <c r="L156" s="135"/>
      <c r="M156" s="136"/>
      <c r="N156" s="136"/>
      <c r="O156" s="134"/>
      <c r="P156" s="57"/>
      <c r="Q156" s="57"/>
    </row>
    <row r="157" spans="4:17" ht="12.75">
      <c r="E157" s="137" t="s">
        <v>267</v>
      </c>
      <c r="F157" s="272" t="s">
        <v>215</v>
      </c>
      <c r="G157" s="272"/>
      <c r="H157" s="134"/>
      <c r="I157" s="272" t="s">
        <v>213</v>
      </c>
      <c r="J157" s="272"/>
      <c r="K157" s="272"/>
      <c r="L157" s="134"/>
      <c r="M157" s="272" t="s">
        <v>214</v>
      </c>
      <c r="N157" s="272"/>
      <c r="O157" s="134"/>
      <c r="P157" s="57"/>
      <c r="Q157" s="57"/>
    </row>
    <row r="158" spans="4:17" ht="12.75">
      <c r="E158" s="137" t="s">
        <v>268</v>
      </c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57"/>
      <c r="Q158" s="57"/>
    </row>
    <row r="159" spans="4:17" ht="12.75">
      <c r="E159" s="137" t="s">
        <v>269</v>
      </c>
      <c r="F159" s="273" t="str">
        <f>IF(Титульный!G46="","",Титульный!G46)</f>
        <v>84235625530</v>
      </c>
      <c r="G159" s="273"/>
      <c r="H159" s="273"/>
      <c r="I159" s="134"/>
      <c r="J159" s="137" t="s">
        <v>216</v>
      </c>
      <c r="K159" s="135"/>
      <c r="L159" s="134"/>
      <c r="M159" s="134"/>
      <c r="N159" s="134"/>
      <c r="O159" s="134"/>
      <c r="P159" s="57"/>
      <c r="Q159" s="57"/>
    </row>
    <row r="160" spans="4:17" ht="12.75">
      <c r="E160" s="134" t="s">
        <v>270</v>
      </c>
      <c r="F160" s="274" t="s">
        <v>217</v>
      </c>
      <c r="G160" s="274"/>
      <c r="H160" s="274"/>
      <c r="I160" s="134"/>
      <c r="J160" s="138" t="s">
        <v>218</v>
      </c>
      <c r="K160" s="138"/>
      <c r="L160" s="134"/>
      <c r="M160" s="134"/>
      <c r="N160" s="134"/>
      <c r="O160" s="134"/>
      <c r="P160" s="57"/>
      <c r="Q160" s="57"/>
    </row>
    <row r="161" spans="5:17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pans="5:17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pans="5:17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pans="5:17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pans="5:17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pans="5:17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pans="5:17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pans="5:17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pans="5:17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pans="5:17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pans="5:17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pans="5:17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pans="5:17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pans="5:17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pans="5:17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pans="5:17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pans="5:17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pans="5:17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pans="5:17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pans="5:17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pans="5:17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pans="5:17"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pans="5:17"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pans="5:17"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pans="5:17"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</sheetData>
  <sheetProtection algorithmName="SHA-512" hashValue="3vQgSmmAz3TB9zWi9tnivwJI1y5LxOfrX1f2kVLNK17C2Jg28H1SAek4NxX5kB9eDiAsYD4PNSOS0Q3mRvQUgg==" saltValue="z/teWgW9fTPCVBYsrNtV6A==" spinCount="100000" sheet="1" objects="1" scenarios="1" formatColumns="0" formatRows="0" autoFilter="0"/>
  <mergeCells count="18">
    <mergeCell ref="D8:E8"/>
    <mergeCell ref="D11:D12"/>
    <mergeCell ref="D14:K14"/>
    <mergeCell ref="D55:K55"/>
    <mergeCell ref="E11:E12"/>
    <mergeCell ref="F11:F12"/>
    <mergeCell ref="G11:G12"/>
    <mergeCell ref="H11:K11"/>
    <mergeCell ref="D96:K96"/>
    <mergeCell ref="D100:K100"/>
    <mergeCell ref="D133:K133"/>
    <mergeCell ref="F156:G156"/>
    <mergeCell ref="I156:K156"/>
    <mergeCell ref="F157:G157"/>
    <mergeCell ref="I157:K157"/>
    <mergeCell ref="M157:N157"/>
    <mergeCell ref="F159:H159"/>
    <mergeCell ref="F160:H160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97:K99 G87:K95 G101:K132 G134:K154 G56:K59 G46:K54 G61:K62 G30:K44 G71:K85 G20:K21 G15:K18 G23:K28 G64:K69" xr:uid="{00000000-0002-0000-0300-000000000000}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44 E85 E25:E28 E66:E69" xr:uid="{00000000-0002-0000-0300-000001000000}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Comm">
    <tabColor indexed="31"/>
    <pageSetUpPr fitToPage="1"/>
  </sheetPr>
  <dimension ref="A1:O15"/>
  <sheetViews>
    <sheetView showGridLines="0" topLeftCell="C7" zoomScaleNormal="100" workbookViewId="0">
      <selection activeCell="E15" sqref="E15"/>
    </sheetView>
  </sheetViews>
  <sheetFormatPr defaultRowHeight="14.25"/>
  <cols>
    <col min="1" max="2" width="9.140625" style="44" hidden="1" customWidth="1"/>
    <col min="3" max="3" width="3.7109375" style="43" bestFit="1" customWidth="1"/>
    <col min="4" max="4" width="6.28515625" style="44" bestFit="1" customWidth="1"/>
    <col min="5" max="5" width="94.85546875" style="44" customWidth="1"/>
    <col min="6" max="16384" width="9.140625" style="44"/>
  </cols>
  <sheetData>
    <row r="1" spans="3:15" hidden="1">
      <c r="N1" s="192"/>
      <c r="O1" s="192"/>
    </row>
    <row r="2" spans="3:15" hidden="1"/>
    <row r="3" spans="3:15" hidden="1"/>
    <row r="4" spans="3:15" hidden="1"/>
    <row r="5" spans="3:15" hidden="1"/>
    <row r="6" spans="3:15" hidden="1"/>
    <row r="7" spans="3:15" s="25" customFormat="1" ht="12" customHeight="1">
      <c r="C7" s="47"/>
      <c r="D7" s="48"/>
      <c r="E7" s="48"/>
    </row>
    <row r="8" spans="3:15" s="25" customFormat="1" ht="12" customHeight="1">
      <c r="C8" s="47"/>
      <c r="D8" s="61" t="s">
        <v>175</v>
      </c>
      <c r="E8" s="61"/>
    </row>
    <row r="9" spans="3:15" s="25" customFormat="1" ht="12" customHeight="1">
      <c r="C9" s="47"/>
      <c r="D9" s="60" t="str">
        <f>IF(org="","Не определено",org)</f>
        <v>ООО "Дальнереченская энергосетевая компания"</v>
      </c>
      <c r="E9" s="60"/>
    </row>
    <row r="10" spans="3:15" s="25" customFormat="1" ht="3" customHeight="1">
      <c r="C10" s="47"/>
      <c r="D10" s="48"/>
      <c r="E10" s="48"/>
    </row>
    <row r="11" spans="3:15" s="25" customFormat="1" ht="15" customHeight="1">
      <c r="C11" s="47"/>
      <c r="D11" s="49" t="s">
        <v>176</v>
      </c>
      <c r="E11" s="50" t="s">
        <v>177</v>
      </c>
    </row>
    <row r="12" spans="3:15" s="25" customFormat="1" ht="12" customHeight="1">
      <c r="C12" s="47"/>
      <c r="D12" s="23">
        <v>1</v>
      </c>
      <c r="E12" s="23">
        <v>2</v>
      </c>
    </row>
    <row r="13" spans="3:15" ht="15" hidden="1" customHeight="1">
      <c r="C13" s="45"/>
      <c r="D13" s="51">
        <v>0</v>
      </c>
      <c r="E13" s="46"/>
    </row>
    <row r="14" spans="3:15" ht="15" customHeight="1">
      <c r="C14" s="236" t="s">
        <v>0</v>
      </c>
      <c r="D14" s="70">
        <v>1</v>
      </c>
      <c r="E14" s="157"/>
    </row>
    <row r="15" spans="3:15" ht="15" customHeight="1">
      <c r="C15" s="45"/>
      <c r="D15" s="188"/>
      <c r="E15" s="189" t="s">
        <v>178</v>
      </c>
    </row>
  </sheetData>
  <sheetProtection algorithmName="SHA-512" hashValue="30L+MiuIOxQixZw26RLoP2n+o5O9k5CJgZw4KzEUih1QGo3DmZhye1reiGvJNwbIDE5w4vjjotwCBr1kpaBuSw==" saltValue="zM9ZsXSIszvalPzHZIe5og==" spinCount="100000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 xr:uid="{00000000-0002-0000-0400-000000000000}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Check">
    <tabColor indexed="31"/>
  </sheetPr>
  <dimension ref="B1:D5"/>
  <sheetViews>
    <sheetView showGridLines="0" zoomScaleNormal="100" workbookViewId="0"/>
  </sheetViews>
  <sheetFormatPr defaultRowHeight="11.25"/>
  <cols>
    <col min="1" max="1" width="4.7109375" style="25" customWidth="1"/>
    <col min="2" max="2" width="31.7109375" style="25" customWidth="1"/>
    <col min="3" max="3" width="103.28515625" style="25" customWidth="1"/>
    <col min="4" max="4" width="17.7109375" style="25" customWidth="1"/>
    <col min="5" max="16384" width="9.140625" style="25"/>
  </cols>
  <sheetData>
    <row r="1" spans="2:4" ht="12" customHeight="1"/>
    <row r="2" spans="2:4" ht="12" customHeight="1">
      <c r="B2" s="284" t="s">
        <v>148</v>
      </c>
      <c r="C2" s="284"/>
      <c r="D2" s="284"/>
    </row>
    <row r="3" spans="2:4" ht="12" customHeight="1">
      <c r="B3" s="60" t="str">
        <f>IF(org="","Не определено",org)</f>
        <v>ООО "Дальнереченская энергосетевая компания"</v>
      </c>
      <c r="C3" s="62"/>
      <c r="D3" s="62"/>
    </row>
    <row r="4" spans="2:4" ht="12" customHeight="1"/>
    <row r="5" spans="2:4" ht="15" customHeight="1">
      <c r="B5" s="243" t="s">
        <v>149</v>
      </c>
      <c r="C5" s="243" t="s">
        <v>150</v>
      </c>
      <c r="D5" s="243" t="s">
        <v>5</v>
      </c>
    </row>
  </sheetData>
  <sheetProtection algorithmName="SHA-512" hashValue="g8YIBJDvZ5+z1+qtZvjMVgI/92xGhRgYw/gXH2qbXLVHax73bUAqEgNyWOG1tTlkzmKqx/n9D0CnH00n2e0ajg==" saltValue="4qzVCr3UpbftNEttfHS2qA==" spinCount="100000" sheet="1" objects="1" scenarios="1" formatColumns="0" formatRows="0" autoFilter="0"/>
  <autoFilter ref="B5:D5" xr:uid="{00000000-0001-0000-0500-000000000000}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tatistic">
    <tabColor indexed="47"/>
  </sheetPr>
  <dimension ref="A1:C100"/>
  <sheetViews>
    <sheetView showGridLines="0" workbookViewId="0">
      <selection activeCell="C28" sqref="C28"/>
    </sheetView>
  </sheetViews>
  <sheetFormatPr defaultRowHeight="11.25"/>
  <cols>
    <col min="1" max="1" width="20" style="5" customWidth="1"/>
    <col min="2" max="2" width="9.140625" style="5"/>
    <col min="3" max="3" width="22" style="5" customWidth="1"/>
    <col min="4" max="16384" width="9.140625" style="5"/>
  </cols>
  <sheetData>
    <row r="1" spans="1:3">
      <c r="A1" s="5">
        <v>100</v>
      </c>
    </row>
    <row r="2" spans="1:3">
      <c r="A2" s="5" t="s">
        <v>405</v>
      </c>
      <c r="B2" s="5" t="s">
        <v>240</v>
      </c>
      <c r="C2" s="5" t="s">
        <v>241</v>
      </c>
    </row>
    <row r="3" spans="1:3">
      <c r="A3" s="5" t="s">
        <v>406</v>
      </c>
      <c r="B3" s="5" t="s">
        <v>240</v>
      </c>
      <c r="C3" s="5" t="s">
        <v>241</v>
      </c>
    </row>
    <row r="4" spans="1:3">
      <c r="A4" s="5" t="s">
        <v>407</v>
      </c>
      <c r="B4" s="5" t="s">
        <v>240</v>
      </c>
      <c r="C4" s="5" t="s">
        <v>241</v>
      </c>
    </row>
    <row r="5" spans="1:3">
      <c r="A5" s="5" t="s">
        <v>409</v>
      </c>
      <c r="B5" s="5" t="s">
        <v>240</v>
      </c>
      <c r="C5" s="5" t="s">
        <v>241</v>
      </c>
    </row>
    <row r="6" spans="1:3">
      <c r="A6" s="5" t="s">
        <v>412</v>
      </c>
      <c r="B6" s="5" t="s">
        <v>240</v>
      </c>
      <c r="C6" s="5" t="s">
        <v>241</v>
      </c>
    </row>
    <row r="7" spans="1:3">
      <c r="A7" s="5" t="s">
        <v>413</v>
      </c>
      <c r="B7" s="5" t="s">
        <v>240</v>
      </c>
      <c r="C7" s="5" t="s">
        <v>241</v>
      </c>
    </row>
    <row r="8" spans="1:3">
      <c r="A8" s="5" t="s">
        <v>414</v>
      </c>
      <c r="B8" s="5" t="s">
        <v>240</v>
      </c>
      <c r="C8" s="5" t="s">
        <v>241</v>
      </c>
    </row>
    <row r="9" spans="1:3">
      <c r="A9" s="5" t="s">
        <v>415</v>
      </c>
      <c r="B9" s="5" t="s">
        <v>240</v>
      </c>
      <c r="C9" s="5" t="s">
        <v>241</v>
      </c>
    </row>
    <row r="10" spans="1:3">
      <c r="A10" s="5" t="s">
        <v>416</v>
      </c>
      <c r="B10" s="5" t="s">
        <v>240</v>
      </c>
      <c r="C10" s="5" t="s">
        <v>241</v>
      </c>
    </row>
    <row r="11" spans="1:3">
      <c r="A11" s="5" t="s">
        <v>417</v>
      </c>
      <c r="B11" s="5" t="s">
        <v>240</v>
      </c>
      <c r="C11" s="5" t="s">
        <v>241</v>
      </c>
    </row>
    <row r="12" spans="1:3">
      <c r="A12" s="5" t="s">
        <v>418</v>
      </c>
      <c r="B12" s="5" t="s">
        <v>240</v>
      </c>
      <c r="C12" s="5" t="s">
        <v>241</v>
      </c>
    </row>
    <row r="13" spans="1:3">
      <c r="A13" s="5" t="s">
        <v>419</v>
      </c>
      <c r="B13" s="5" t="s">
        <v>240</v>
      </c>
      <c r="C13" s="5" t="s">
        <v>241</v>
      </c>
    </row>
    <row r="14" spans="1:3">
      <c r="A14" s="5" t="s">
        <v>542</v>
      </c>
      <c r="B14" s="5" t="s">
        <v>240</v>
      </c>
      <c r="C14" s="5" t="s">
        <v>241</v>
      </c>
    </row>
    <row r="15" spans="1:3">
      <c r="A15" s="5" t="s">
        <v>543</v>
      </c>
      <c r="B15" s="5" t="s">
        <v>240</v>
      </c>
      <c r="C15" s="5" t="s">
        <v>241</v>
      </c>
    </row>
    <row r="16" spans="1:3">
      <c r="A16" s="5" t="s">
        <v>544</v>
      </c>
      <c r="B16" s="5" t="s">
        <v>240</v>
      </c>
      <c r="C16" s="5" t="s">
        <v>241</v>
      </c>
    </row>
    <row r="17" spans="1:3">
      <c r="A17" s="5" t="s">
        <v>545</v>
      </c>
      <c r="B17" s="5" t="s">
        <v>240</v>
      </c>
      <c r="C17" s="5" t="s">
        <v>241</v>
      </c>
    </row>
    <row r="18" spans="1:3">
      <c r="A18" s="5" t="s">
        <v>573</v>
      </c>
      <c r="B18" s="5" t="s">
        <v>240</v>
      </c>
      <c r="C18" s="5" t="s">
        <v>241</v>
      </c>
    </row>
    <row r="19" spans="1:3">
      <c r="A19" s="5" t="s">
        <v>574</v>
      </c>
      <c r="B19" s="5" t="s">
        <v>240</v>
      </c>
      <c r="C19" s="5" t="s">
        <v>241</v>
      </c>
    </row>
    <row r="20" spans="1:3">
      <c r="A20" s="5" t="s">
        <v>575</v>
      </c>
      <c r="B20" s="5" t="s">
        <v>240</v>
      </c>
      <c r="C20" s="5" t="s">
        <v>241</v>
      </c>
    </row>
    <row r="21" spans="1:3">
      <c r="A21" s="5" t="s">
        <v>576</v>
      </c>
      <c r="B21" s="5" t="s">
        <v>240</v>
      </c>
      <c r="C21" s="5" t="s">
        <v>241</v>
      </c>
    </row>
    <row r="22" spans="1:3">
      <c r="A22" s="5" t="s">
        <v>577</v>
      </c>
      <c r="B22" s="5" t="s">
        <v>240</v>
      </c>
      <c r="C22" s="5" t="s">
        <v>241</v>
      </c>
    </row>
    <row r="23" spans="1:3">
      <c r="A23" s="5" t="s">
        <v>578</v>
      </c>
      <c r="B23" s="5" t="s">
        <v>240</v>
      </c>
      <c r="C23" s="5" t="s">
        <v>241</v>
      </c>
    </row>
    <row r="24" spans="1:3">
      <c r="A24" s="5" t="s">
        <v>581</v>
      </c>
      <c r="B24" s="5" t="s">
        <v>582</v>
      </c>
      <c r="C24" s="5" t="s">
        <v>241</v>
      </c>
    </row>
    <row r="25" spans="1:3">
      <c r="A25" s="5" t="s">
        <v>1318</v>
      </c>
      <c r="B25" s="5" t="s">
        <v>582</v>
      </c>
      <c r="C25" s="5" t="s">
        <v>241</v>
      </c>
    </row>
    <row r="26" spans="1:3">
      <c r="A26" s="5" t="s">
        <v>1321</v>
      </c>
      <c r="B26" s="5" t="s">
        <v>582</v>
      </c>
      <c r="C26" s="5" t="s">
        <v>241</v>
      </c>
    </row>
    <row r="27" spans="1:3">
      <c r="A27" s="5" t="s">
        <v>1325</v>
      </c>
      <c r="B27" s="5" t="s">
        <v>582</v>
      </c>
      <c r="C27" s="5" t="s">
        <v>241</v>
      </c>
    </row>
    <row r="28" spans="1:3">
      <c r="A28" s="5" t="s">
        <v>1326</v>
      </c>
      <c r="B28" s="5" t="s">
        <v>582</v>
      </c>
      <c r="C28" s="5" t="s">
        <v>241</v>
      </c>
    </row>
    <row r="29" spans="1:3">
      <c r="A29" s="5" t="s">
        <v>1327</v>
      </c>
      <c r="B29" s="5" t="s">
        <v>582</v>
      </c>
      <c r="C29" s="5" t="s">
        <v>241</v>
      </c>
    </row>
    <row r="30" spans="1:3">
      <c r="A30" s="5" t="s">
        <v>1330</v>
      </c>
      <c r="B30" s="5" t="s">
        <v>582</v>
      </c>
      <c r="C30" s="5" t="s">
        <v>241</v>
      </c>
    </row>
    <row r="31" spans="1:3">
      <c r="A31" s="5" t="s">
        <v>1331</v>
      </c>
      <c r="B31" s="5" t="s">
        <v>582</v>
      </c>
      <c r="C31" s="5" t="s">
        <v>241</v>
      </c>
    </row>
    <row r="32" spans="1:3">
      <c r="A32" s="5" t="s">
        <v>1336</v>
      </c>
      <c r="B32" s="5" t="s">
        <v>582</v>
      </c>
      <c r="C32" s="5" t="s">
        <v>1337</v>
      </c>
    </row>
    <row r="33" spans="1:3">
      <c r="A33" s="5" t="s">
        <v>1346</v>
      </c>
      <c r="B33" s="5" t="s">
        <v>582</v>
      </c>
      <c r="C33" s="5" t="s">
        <v>1337</v>
      </c>
    </row>
    <row r="34" spans="1:3">
      <c r="A34" s="5" t="s">
        <v>1347</v>
      </c>
      <c r="B34" s="5" t="s">
        <v>582</v>
      </c>
      <c r="C34" s="5" t="s">
        <v>1337</v>
      </c>
    </row>
    <row r="35" spans="1:3">
      <c r="A35" s="5" t="s">
        <v>1348</v>
      </c>
      <c r="B35" s="5" t="s">
        <v>582</v>
      </c>
      <c r="C35" s="5" t="s">
        <v>1337</v>
      </c>
    </row>
    <row r="36" spans="1:3">
      <c r="A36" s="5" t="s">
        <v>1349</v>
      </c>
      <c r="B36" s="5" t="s">
        <v>582</v>
      </c>
      <c r="C36" s="5" t="s">
        <v>1337</v>
      </c>
    </row>
    <row r="37" spans="1:3">
      <c r="A37" s="5" t="s">
        <v>1350</v>
      </c>
      <c r="B37" s="5" t="s">
        <v>582</v>
      </c>
      <c r="C37" s="5" t="s">
        <v>1337</v>
      </c>
    </row>
    <row r="38" spans="1:3">
      <c r="A38" s="5" t="s">
        <v>1351</v>
      </c>
      <c r="B38" s="5" t="s">
        <v>582</v>
      </c>
      <c r="C38" s="5" t="s">
        <v>1337</v>
      </c>
    </row>
    <row r="39" spans="1:3">
      <c r="A39" s="5" t="s">
        <v>1352</v>
      </c>
      <c r="B39" s="5" t="s">
        <v>582</v>
      </c>
      <c r="C39" s="5" t="s">
        <v>1337</v>
      </c>
    </row>
    <row r="40" spans="1:3">
      <c r="A40" s="5" t="s">
        <v>1353</v>
      </c>
      <c r="B40" s="5" t="s">
        <v>582</v>
      </c>
      <c r="C40" s="5" t="s">
        <v>1337</v>
      </c>
    </row>
    <row r="41" spans="1:3">
      <c r="A41" s="5" t="s">
        <v>1354</v>
      </c>
      <c r="B41" s="5" t="s">
        <v>582</v>
      </c>
      <c r="C41" s="5" t="s">
        <v>1337</v>
      </c>
    </row>
    <row r="42" spans="1:3">
      <c r="A42" s="5" t="s">
        <v>1355</v>
      </c>
      <c r="B42" s="5" t="s">
        <v>582</v>
      </c>
      <c r="C42" s="5" t="s">
        <v>1337</v>
      </c>
    </row>
    <row r="43" spans="1:3">
      <c r="A43" s="5" t="s">
        <v>1356</v>
      </c>
      <c r="B43" s="5" t="s">
        <v>582</v>
      </c>
      <c r="C43" s="5" t="s">
        <v>1337</v>
      </c>
    </row>
    <row r="44" spans="1:3">
      <c r="A44" s="5" t="s">
        <v>1357</v>
      </c>
      <c r="B44" s="5" t="s">
        <v>582</v>
      </c>
      <c r="C44" s="5" t="s">
        <v>1337</v>
      </c>
    </row>
    <row r="45" spans="1:3">
      <c r="A45" s="5" t="s">
        <v>1358</v>
      </c>
      <c r="B45" s="5" t="s">
        <v>582</v>
      </c>
      <c r="C45" s="5" t="s">
        <v>1337</v>
      </c>
    </row>
    <row r="46" spans="1:3">
      <c r="A46" s="5" t="s">
        <v>1359</v>
      </c>
      <c r="B46" s="5" t="s">
        <v>582</v>
      </c>
      <c r="C46" s="5" t="s">
        <v>1337</v>
      </c>
    </row>
    <row r="47" spans="1:3">
      <c r="A47" s="5" t="s">
        <v>1360</v>
      </c>
      <c r="B47" s="5" t="s">
        <v>582</v>
      </c>
      <c r="C47" s="5" t="s">
        <v>1337</v>
      </c>
    </row>
    <row r="48" spans="1:3">
      <c r="A48" s="5" t="s">
        <v>1361</v>
      </c>
      <c r="B48" s="5" t="s">
        <v>582</v>
      </c>
      <c r="C48" s="5" t="s">
        <v>1337</v>
      </c>
    </row>
    <row r="49" spans="1:3">
      <c r="A49" s="5" t="s">
        <v>1362</v>
      </c>
      <c r="B49" s="5" t="s">
        <v>582</v>
      </c>
      <c r="C49" s="5" t="s">
        <v>1337</v>
      </c>
    </row>
    <row r="50" spans="1:3">
      <c r="A50" s="5" t="s">
        <v>1363</v>
      </c>
      <c r="B50" s="5" t="s">
        <v>582</v>
      </c>
      <c r="C50" s="5" t="s">
        <v>1337</v>
      </c>
    </row>
    <row r="51" spans="1:3">
      <c r="A51" s="5" t="s">
        <v>1364</v>
      </c>
      <c r="B51" s="5" t="s">
        <v>582</v>
      </c>
      <c r="C51" s="5" t="s">
        <v>1337</v>
      </c>
    </row>
    <row r="52" spans="1:3">
      <c r="A52" s="5" t="s">
        <v>1365</v>
      </c>
      <c r="B52" s="5" t="s">
        <v>582</v>
      </c>
      <c r="C52" s="5" t="s">
        <v>1337</v>
      </c>
    </row>
    <row r="53" spans="1:3">
      <c r="A53" s="5" t="s">
        <v>1366</v>
      </c>
      <c r="B53" s="5" t="s">
        <v>582</v>
      </c>
      <c r="C53" s="5" t="s">
        <v>1337</v>
      </c>
    </row>
    <row r="54" spans="1:3">
      <c r="A54" s="5" t="s">
        <v>1367</v>
      </c>
      <c r="B54" s="5" t="s">
        <v>582</v>
      </c>
      <c r="C54" s="5" t="s">
        <v>1337</v>
      </c>
    </row>
    <row r="55" spans="1:3">
      <c r="A55" s="5" t="s">
        <v>1368</v>
      </c>
      <c r="B55" s="5" t="s">
        <v>582</v>
      </c>
      <c r="C55" s="5" t="s">
        <v>1337</v>
      </c>
    </row>
    <row r="56" spans="1:3">
      <c r="A56" s="5" t="s">
        <v>1369</v>
      </c>
      <c r="B56" s="5" t="s">
        <v>582</v>
      </c>
      <c r="C56" s="5" t="s">
        <v>1337</v>
      </c>
    </row>
    <row r="57" spans="1:3">
      <c r="A57" s="5" t="s">
        <v>1370</v>
      </c>
      <c r="B57" s="5" t="s">
        <v>582</v>
      </c>
      <c r="C57" s="5" t="s">
        <v>1337</v>
      </c>
    </row>
    <row r="58" spans="1:3">
      <c r="A58" s="5" t="s">
        <v>1371</v>
      </c>
      <c r="B58" s="5" t="s">
        <v>582</v>
      </c>
      <c r="C58" s="5" t="s">
        <v>1337</v>
      </c>
    </row>
    <row r="59" spans="1:3">
      <c r="A59" s="5" t="s">
        <v>1372</v>
      </c>
      <c r="B59" s="5" t="s">
        <v>582</v>
      </c>
      <c r="C59" s="5" t="s">
        <v>1337</v>
      </c>
    </row>
    <row r="60" spans="1:3">
      <c r="A60" s="5" t="s">
        <v>1373</v>
      </c>
      <c r="B60" s="5" t="s">
        <v>582</v>
      </c>
      <c r="C60" s="5" t="s">
        <v>1337</v>
      </c>
    </row>
    <row r="61" spans="1:3">
      <c r="A61" s="5" t="s">
        <v>1374</v>
      </c>
      <c r="B61" s="5" t="s">
        <v>582</v>
      </c>
      <c r="C61" s="5" t="s">
        <v>1337</v>
      </c>
    </row>
    <row r="62" spans="1:3">
      <c r="A62" s="5" t="s">
        <v>1375</v>
      </c>
      <c r="B62" s="5" t="s">
        <v>582</v>
      </c>
      <c r="C62" s="5" t="s">
        <v>1337</v>
      </c>
    </row>
    <row r="63" spans="1:3">
      <c r="A63" s="5" t="s">
        <v>1376</v>
      </c>
      <c r="B63" s="5" t="s">
        <v>582</v>
      </c>
      <c r="C63" s="5" t="s">
        <v>1337</v>
      </c>
    </row>
    <row r="64" spans="1:3">
      <c r="A64" s="5" t="s">
        <v>1377</v>
      </c>
      <c r="B64" s="5" t="s">
        <v>582</v>
      </c>
      <c r="C64" s="5" t="s">
        <v>1337</v>
      </c>
    </row>
    <row r="65" spans="1:3">
      <c r="A65" s="5" t="s">
        <v>1378</v>
      </c>
      <c r="B65" s="5" t="s">
        <v>582</v>
      </c>
      <c r="C65" s="5" t="s">
        <v>1337</v>
      </c>
    </row>
    <row r="66" spans="1:3">
      <c r="A66" s="5" t="s">
        <v>1379</v>
      </c>
      <c r="B66" s="5" t="s">
        <v>1380</v>
      </c>
      <c r="C66" s="5" t="s">
        <v>241</v>
      </c>
    </row>
    <row r="67" spans="1:3">
      <c r="A67" s="5" t="s">
        <v>1400</v>
      </c>
      <c r="B67" s="5" t="s">
        <v>1380</v>
      </c>
      <c r="C67" s="5" t="s">
        <v>241</v>
      </c>
    </row>
    <row r="68" spans="1:3">
      <c r="A68" s="5" t="s">
        <v>1403</v>
      </c>
      <c r="B68" s="5" t="s">
        <v>1380</v>
      </c>
      <c r="C68" s="5" t="s">
        <v>241</v>
      </c>
    </row>
    <row r="69" spans="1:3">
      <c r="A69" s="5" t="s">
        <v>1404</v>
      </c>
      <c r="B69" s="5" t="s">
        <v>1380</v>
      </c>
      <c r="C69" s="5" t="s">
        <v>241</v>
      </c>
    </row>
    <row r="70" spans="1:3">
      <c r="A70" s="5" t="s">
        <v>1414</v>
      </c>
      <c r="B70" s="5" t="s">
        <v>1380</v>
      </c>
      <c r="C70" s="5" t="s">
        <v>1415</v>
      </c>
    </row>
    <row r="71" spans="1:3">
      <c r="A71" s="5" t="s">
        <v>1416</v>
      </c>
      <c r="B71" s="5" t="s">
        <v>1380</v>
      </c>
      <c r="C71" s="5" t="s">
        <v>1415</v>
      </c>
    </row>
    <row r="72" spans="1:3">
      <c r="A72" s="5" t="s">
        <v>1417</v>
      </c>
      <c r="B72" s="5" t="s">
        <v>1380</v>
      </c>
      <c r="C72" s="5" t="s">
        <v>1415</v>
      </c>
    </row>
    <row r="73" spans="1:3">
      <c r="A73" s="5" t="s">
        <v>1418</v>
      </c>
      <c r="B73" s="5" t="s">
        <v>1380</v>
      </c>
      <c r="C73" s="5" t="s">
        <v>1415</v>
      </c>
    </row>
    <row r="74" spans="1:3">
      <c r="A74" s="5" t="s">
        <v>1419</v>
      </c>
      <c r="B74" s="5" t="s">
        <v>1380</v>
      </c>
      <c r="C74" s="5" t="s">
        <v>1415</v>
      </c>
    </row>
    <row r="75" spans="1:3">
      <c r="A75" s="5" t="s">
        <v>1429</v>
      </c>
      <c r="B75" s="5" t="s">
        <v>1380</v>
      </c>
      <c r="C75" s="5" t="s">
        <v>1415</v>
      </c>
    </row>
    <row r="76" spans="1:3">
      <c r="A76" s="5" t="s">
        <v>1436</v>
      </c>
      <c r="B76" s="5" t="s">
        <v>1380</v>
      </c>
      <c r="C76" s="5" t="s">
        <v>1415</v>
      </c>
    </row>
    <row r="77" spans="1:3">
      <c r="A77" s="5" t="s">
        <v>1437</v>
      </c>
      <c r="B77" s="5" t="s">
        <v>1380</v>
      </c>
      <c r="C77" s="5" t="s">
        <v>1415</v>
      </c>
    </row>
    <row r="78" spans="1:3">
      <c r="A78" s="5" t="s">
        <v>1438</v>
      </c>
      <c r="B78" s="5" t="s">
        <v>1380</v>
      </c>
      <c r="C78" s="5" t="s">
        <v>1415</v>
      </c>
    </row>
    <row r="79" spans="1:3">
      <c r="A79" s="5" t="s">
        <v>1439</v>
      </c>
      <c r="B79" s="5" t="s">
        <v>1380</v>
      </c>
      <c r="C79" s="5" t="s">
        <v>1415</v>
      </c>
    </row>
    <row r="80" spans="1:3">
      <c r="A80" s="5" t="s">
        <v>1440</v>
      </c>
      <c r="B80" s="5" t="s">
        <v>1380</v>
      </c>
      <c r="C80" s="5" t="s">
        <v>1415</v>
      </c>
    </row>
    <row r="81" spans="1:3">
      <c r="A81" s="5" t="s">
        <v>1441</v>
      </c>
      <c r="B81" s="5" t="s">
        <v>1380</v>
      </c>
      <c r="C81" s="5" t="s">
        <v>1415</v>
      </c>
    </row>
    <row r="82" spans="1:3">
      <c r="A82" s="5" t="s">
        <v>1442</v>
      </c>
      <c r="B82" s="5" t="s">
        <v>1380</v>
      </c>
      <c r="C82" s="5" t="s">
        <v>1415</v>
      </c>
    </row>
    <row r="83" spans="1:3">
      <c r="A83" s="5" t="s">
        <v>1443</v>
      </c>
      <c r="B83" s="5" t="s">
        <v>1380</v>
      </c>
      <c r="C83" s="5" t="s">
        <v>1415</v>
      </c>
    </row>
    <row r="84" spans="1:3">
      <c r="A84" s="5" t="s">
        <v>1444</v>
      </c>
      <c r="B84" s="5" t="s">
        <v>1380</v>
      </c>
      <c r="C84" s="5" t="s">
        <v>1415</v>
      </c>
    </row>
    <row r="85" spans="1:3">
      <c r="A85" s="5" t="s">
        <v>1445</v>
      </c>
      <c r="B85" s="5" t="s">
        <v>1380</v>
      </c>
      <c r="C85" s="5" t="s">
        <v>1415</v>
      </c>
    </row>
    <row r="86" spans="1:3">
      <c r="A86" s="5" t="s">
        <v>1446</v>
      </c>
      <c r="B86" s="5" t="s">
        <v>1380</v>
      </c>
      <c r="C86" s="5" t="s">
        <v>1415</v>
      </c>
    </row>
    <row r="87" spans="1:3">
      <c r="A87" s="5" t="s">
        <v>1447</v>
      </c>
      <c r="B87" s="5" t="s">
        <v>1380</v>
      </c>
      <c r="C87" s="5" t="s">
        <v>1415</v>
      </c>
    </row>
    <row r="88" spans="1:3">
      <c r="A88" s="5" t="s">
        <v>1448</v>
      </c>
      <c r="B88" s="5" t="s">
        <v>1380</v>
      </c>
      <c r="C88" s="5" t="s">
        <v>1415</v>
      </c>
    </row>
    <row r="89" spans="1:3">
      <c r="A89" s="5" t="s">
        <v>1449</v>
      </c>
      <c r="B89" s="5" t="s">
        <v>1380</v>
      </c>
      <c r="C89" s="5" t="s">
        <v>1415</v>
      </c>
    </row>
    <row r="90" spans="1:3">
      <c r="A90" s="5" t="s">
        <v>1450</v>
      </c>
      <c r="B90" s="5" t="s">
        <v>1380</v>
      </c>
      <c r="C90" s="5" t="s">
        <v>1415</v>
      </c>
    </row>
    <row r="91" spans="1:3">
      <c r="A91" s="5" t="s">
        <v>1451</v>
      </c>
      <c r="B91" s="5" t="s">
        <v>1380</v>
      </c>
      <c r="C91" s="5" t="s">
        <v>1415</v>
      </c>
    </row>
    <row r="92" spans="1:3">
      <c r="A92" s="5" t="s">
        <v>1452</v>
      </c>
      <c r="B92" s="5" t="s">
        <v>1380</v>
      </c>
      <c r="C92" s="5" t="s">
        <v>1415</v>
      </c>
    </row>
    <row r="93" spans="1:3">
      <c r="A93" s="5" t="s">
        <v>1453</v>
      </c>
      <c r="B93" s="5" t="s">
        <v>1380</v>
      </c>
      <c r="C93" s="5" t="s">
        <v>1415</v>
      </c>
    </row>
    <row r="94" spans="1:3">
      <c r="A94" s="5" t="s">
        <v>1454</v>
      </c>
      <c r="B94" s="5" t="s">
        <v>1380</v>
      </c>
      <c r="C94" s="5" t="s">
        <v>1415</v>
      </c>
    </row>
    <row r="95" spans="1:3">
      <c r="A95" s="5" t="s">
        <v>1455</v>
      </c>
      <c r="B95" s="5" t="s">
        <v>1380</v>
      </c>
      <c r="C95" s="5" t="s">
        <v>1415</v>
      </c>
    </row>
    <row r="96" spans="1:3">
      <c r="A96" s="5" t="s">
        <v>1456</v>
      </c>
      <c r="B96" s="5" t="s">
        <v>1380</v>
      </c>
      <c r="C96" s="5" t="s">
        <v>1415</v>
      </c>
    </row>
    <row r="97" spans="1:3">
      <c r="A97" s="5" t="s">
        <v>1458</v>
      </c>
      <c r="B97" s="5" t="s">
        <v>1380</v>
      </c>
      <c r="C97" s="5" t="s">
        <v>1415</v>
      </c>
    </row>
    <row r="98" spans="1:3">
      <c r="A98" s="5" t="s">
        <v>1459</v>
      </c>
      <c r="B98" s="5" t="s">
        <v>1380</v>
      </c>
      <c r="C98" s="5" t="s">
        <v>1415</v>
      </c>
    </row>
    <row r="99" spans="1:3">
      <c r="A99" s="5" t="s">
        <v>1460</v>
      </c>
      <c r="B99" s="5" t="s">
        <v>1380</v>
      </c>
      <c r="C99" s="5" t="s">
        <v>1415</v>
      </c>
    </row>
    <row r="100" spans="1:3">
      <c r="A100" s="5" t="s">
        <v>1461</v>
      </c>
      <c r="B100" s="5" t="s">
        <v>1380</v>
      </c>
      <c r="C100" s="5" t="s">
        <v>1415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1" t="s">
        <v>227</v>
      </c>
      <c r="G1" s="6" t="s">
        <v>249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243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250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>
        <v>2021</v>
      </c>
    </row>
    <row r="6" spans="1:7">
      <c r="B6" t="s">
        <v>26</v>
      </c>
      <c r="D6" s="8" t="s">
        <v>121</v>
      </c>
      <c r="E6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8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177" t="s">
        <v>259</v>
      </c>
    </row>
    <row r="23" spans="2:4">
      <c r="B23" t="s">
        <v>37</v>
      </c>
      <c r="D23" t="s">
        <v>260</v>
      </c>
    </row>
    <row r="24" spans="2:4">
      <c r="B24" t="s">
        <v>38</v>
      </c>
      <c r="D24" s="177" t="s">
        <v>261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et_union">
    <tabColor rgb="FFFFCC99"/>
  </sheetPr>
  <dimension ref="A1:O5"/>
  <sheetViews>
    <sheetView showGridLines="0" workbookViewId="0">
      <selection activeCell="D5" sqref="D5"/>
    </sheetView>
  </sheetViews>
  <sheetFormatPr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</row>
    <row r="3" spans="1:15" s="44" customFormat="1" ht="15" customHeight="1">
      <c r="C3" s="52" t="s">
        <v>0</v>
      </c>
      <c r="D3" s="70">
        <v>1</v>
      </c>
      <c r="E3" s="157"/>
    </row>
    <row r="4" spans="1:15">
      <c r="A4" s="190" t="s">
        <v>395</v>
      </c>
    </row>
    <row r="5" spans="1:15" s="56" customFormat="1" ht="15" customHeight="1">
      <c r="C5" s="52"/>
      <c r="D5" s="228"/>
      <c r="E5" s="197"/>
      <c r="F5" s="193"/>
      <c r="G5" s="212">
        <f>SUM(H5:K5)</f>
        <v>0</v>
      </c>
      <c r="H5" s="213"/>
      <c r="I5" s="213"/>
      <c r="J5" s="213"/>
      <c r="K5" s="214"/>
      <c r="L5" s="67"/>
      <c r="M5" s="199"/>
      <c r="N5" s="200"/>
      <c r="O5" s="200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 xr:uid="{00000000-0002-0000-0800-000000000000}">
      <formula1>900</formula1>
    </dataValidation>
    <dataValidation type="decimal" allowBlank="1" showErrorMessage="1" errorTitle="Ошибка" error="Допускается ввод только действительных чисел!" sqref="G5:K5" xr:uid="{00000000-0002-0000-0800-000001000000}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 xr:uid="{00000000-0002-0000-0800-000002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127</vt:i4>
      </vt:variant>
    </vt:vector>
  </HeadingPairs>
  <TitlesOfParts>
    <vt:vector size="132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  <vt:lpstr>'Отпуск ЭЭ сет организациями'!Область_печати</vt:lpstr>
      <vt:lpstr>Титульный!Область_печати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Мигаль Максим Константинович</cp:lastModifiedBy>
  <cp:lastPrinted>2021-11-25T03:31:57Z</cp:lastPrinted>
  <dcterms:created xsi:type="dcterms:W3CDTF">2004-05-21T07:18:45Z</dcterms:created>
  <dcterms:modified xsi:type="dcterms:W3CDTF">2023-05-22T05:36:38Z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