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инвест все\Формы на сайт\"/>
    </mc:Choice>
  </mc:AlternateContent>
  <xr:revisionPtr revIDLastSave="0" documentId="8_{7E17B580-6483-40B8-9C51-9E16492EDE4F}" xr6:coauthVersionLast="47" xr6:coauthVersionMax="47" xr10:uidLastSave="{00000000-0000-0000-0000-000000000000}"/>
  <bookViews>
    <workbookView xWindow="-120" yWindow="-120" windowWidth="29040" windowHeight="15840" xr2:uid="{9D4FBC4A-9302-499B-BFFF-6FFC6197697E}"/>
  </bookViews>
  <sheets>
    <sheet name="Ф 19" sheetId="1" r:id="rId1"/>
  </sheets>
  <definedNames>
    <definedName name="_xlnm._FilterDatabase" localSheetId="0" hidden="1">'Ф 19'!$A$16:$R$463</definedName>
    <definedName name="_xlnm.Print_Titles" localSheetId="0">'Ф 19'!$14:$16</definedName>
    <definedName name="_xlnm.Print_Area" localSheetId="0">'Ф 19'!$A$1:$R$463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56" i="1" l="1"/>
  <c r="Q456" i="1"/>
  <c r="P453" i="1"/>
  <c r="O453" i="1"/>
  <c r="N453" i="1"/>
  <c r="M453" i="1"/>
  <c r="L453" i="1"/>
  <c r="K453" i="1"/>
  <c r="J453" i="1"/>
  <c r="I453" i="1"/>
  <c r="H453" i="1"/>
  <c r="R453" i="1" s="1"/>
  <c r="G453" i="1"/>
  <c r="Q453" i="1" s="1"/>
  <c r="F453" i="1"/>
  <c r="E453" i="1"/>
  <c r="D453" i="1"/>
  <c r="P413" i="1"/>
  <c r="J413" i="1"/>
  <c r="R413" i="1" s="1"/>
  <c r="I413" i="1"/>
  <c r="Q413" i="1" s="1"/>
  <c r="E413" i="1"/>
  <c r="Q407" i="1"/>
  <c r="P407" i="1"/>
  <c r="N407" i="1"/>
  <c r="N413" i="1" s="1"/>
  <c r="Q406" i="1"/>
  <c r="P406" i="1"/>
  <c r="R406" i="1" s="1"/>
  <c r="P389" i="1"/>
  <c r="J389" i="1"/>
  <c r="I389" i="1"/>
  <c r="Q389" i="1" s="1"/>
  <c r="E389" i="1"/>
  <c r="D389" i="1"/>
  <c r="Q383" i="1"/>
  <c r="P383" i="1"/>
  <c r="N383" i="1"/>
  <c r="N389" i="1" s="1"/>
  <c r="Q382" i="1"/>
  <c r="P382" i="1"/>
  <c r="R382" i="1" s="1"/>
  <c r="Q381" i="1"/>
  <c r="P381" i="1"/>
  <c r="N381" i="1"/>
  <c r="R381" i="1" s="1"/>
  <c r="Q380" i="1"/>
  <c r="P380" i="1"/>
  <c r="N380" i="1"/>
  <c r="R380" i="1" s="1"/>
  <c r="O356" i="1"/>
  <c r="Q356" i="1" s="1"/>
  <c r="M356" i="1"/>
  <c r="Q352" i="1"/>
  <c r="Q351" i="1"/>
  <c r="O347" i="1"/>
  <c r="N347" i="1"/>
  <c r="M347" i="1"/>
  <c r="K347" i="1"/>
  <c r="Q347" i="1" s="1"/>
  <c r="L81" i="1"/>
  <c r="Q80" i="1"/>
  <c r="Q79" i="1"/>
  <c r="Q78" i="1"/>
  <c r="O76" i="1"/>
  <c r="N76" i="1"/>
  <c r="M76" i="1"/>
  <c r="K76" i="1"/>
  <c r="I76" i="1"/>
  <c r="H76" i="1"/>
  <c r="G76" i="1"/>
  <c r="Q76" i="1" s="1"/>
  <c r="F76" i="1"/>
  <c r="E76" i="1"/>
  <c r="D76" i="1"/>
  <c r="K75" i="1"/>
  <c r="Q75" i="1" s="1"/>
  <c r="D75" i="1"/>
  <c r="Q74" i="1"/>
  <c r="O73" i="1"/>
  <c r="N73" i="1"/>
  <c r="M73" i="1"/>
  <c r="K73" i="1"/>
  <c r="J73" i="1"/>
  <c r="I73" i="1"/>
  <c r="H73" i="1"/>
  <c r="G73" i="1"/>
  <c r="Q73" i="1" s="1"/>
  <c r="F73" i="1"/>
  <c r="E73" i="1"/>
  <c r="D73" i="1"/>
  <c r="O72" i="1"/>
  <c r="N72" i="1"/>
  <c r="M72" i="1"/>
  <c r="K72" i="1"/>
  <c r="Q72" i="1" s="1"/>
  <c r="J72" i="1"/>
  <c r="D72" i="1"/>
  <c r="Q71" i="1"/>
  <c r="K70" i="1"/>
  <c r="Q70" i="1" s="1"/>
  <c r="J70" i="1"/>
  <c r="H70" i="1"/>
  <c r="F70" i="1"/>
  <c r="F72" i="1" s="1"/>
  <c r="E70" i="1"/>
  <c r="E72" i="1" s="1"/>
  <c r="Q69" i="1"/>
  <c r="Q68" i="1"/>
  <c r="Q67" i="1"/>
  <c r="Q66" i="1"/>
  <c r="O65" i="1"/>
  <c r="N65" i="1"/>
  <c r="M65" i="1"/>
  <c r="K65" i="1"/>
  <c r="J65" i="1"/>
  <c r="I65" i="1"/>
  <c r="H65" i="1"/>
  <c r="G65" i="1"/>
  <c r="Q65" i="1" s="1"/>
  <c r="F65" i="1"/>
  <c r="E65" i="1"/>
  <c r="D65" i="1"/>
  <c r="Q64" i="1"/>
  <c r="O63" i="1"/>
  <c r="N63" i="1"/>
  <c r="M63" i="1"/>
  <c r="K63" i="1"/>
  <c r="J63" i="1"/>
  <c r="I63" i="1"/>
  <c r="Q63" i="1" s="1"/>
  <c r="H63" i="1"/>
  <c r="F63" i="1"/>
  <c r="E63" i="1"/>
  <c r="D63" i="1"/>
  <c r="Q62" i="1"/>
  <c r="Q61" i="1"/>
  <c r="Q60" i="1"/>
  <c r="Q59" i="1"/>
  <c r="Q58" i="1"/>
  <c r="Q57" i="1"/>
  <c r="Q56" i="1"/>
  <c r="O55" i="1"/>
  <c r="N55" i="1"/>
  <c r="M55" i="1"/>
  <c r="K55" i="1"/>
  <c r="J55" i="1"/>
  <c r="I55" i="1"/>
  <c r="H55" i="1"/>
  <c r="G55" i="1"/>
  <c r="Q55" i="1" s="1"/>
  <c r="F55" i="1"/>
  <c r="E55" i="1"/>
  <c r="D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8" i="1"/>
  <c r="Q37" i="1"/>
  <c r="Q36" i="1"/>
  <c r="Q35" i="1"/>
  <c r="Q34" i="1"/>
  <c r="O33" i="1"/>
  <c r="O39" i="1" s="1"/>
  <c r="N33" i="1"/>
  <c r="N81" i="1" s="1"/>
  <c r="M33" i="1"/>
  <c r="M39" i="1" s="1"/>
  <c r="K33" i="1"/>
  <c r="K81" i="1" s="1"/>
  <c r="J33" i="1"/>
  <c r="J81" i="1" s="1"/>
  <c r="I33" i="1"/>
  <c r="I81" i="1" s="1"/>
  <c r="H33" i="1"/>
  <c r="H81" i="1" s="1"/>
  <c r="G33" i="1"/>
  <c r="Q33" i="1" s="1"/>
  <c r="F33" i="1"/>
  <c r="F81" i="1" s="1"/>
  <c r="E33" i="1"/>
  <c r="E81" i="1" s="1"/>
  <c r="D33" i="1"/>
  <c r="D81" i="1" s="1"/>
  <c r="Q32" i="1"/>
  <c r="Q31" i="1"/>
  <c r="Q30" i="1"/>
  <c r="Q29" i="1"/>
  <c r="Q28" i="1"/>
  <c r="Q27" i="1"/>
  <c r="Q26" i="1"/>
  <c r="Q25" i="1"/>
  <c r="O24" i="1"/>
  <c r="N24" i="1"/>
  <c r="M24" i="1"/>
  <c r="K24" i="1"/>
  <c r="J24" i="1"/>
  <c r="I24" i="1"/>
  <c r="H24" i="1"/>
  <c r="G24" i="1"/>
  <c r="Q24" i="1" s="1"/>
  <c r="F24" i="1"/>
  <c r="E24" i="1"/>
  <c r="D24" i="1"/>
  <c r="Q23" i="1"/>
  <c r="Q22" i="1"/>
  <c r="Q21" i="1"/>
  <c r="Q20" i="1"/>
  <c r="Q19" i="1"/>
  <c r="Q18" i="1"/>
  <c r="R389" i="1" l="1"/>
  <c r="E39" i="1"/>
  <c r="G39" i="1"/>
  <c r="I39" i="1"/>
  <c r="K39" i="1"/>
  <c r="N39" i="1"/>
  <c r="G81" i="1"/>
  <c r="Q81" i="1" s="1"/>
  <c r="M81" i="1"/>
  <c r="O81" i="1"/>
  <c r="R383" i="1"/>
  <c r="D39" i="1"/>
  <c r="F39" i="1"/>
  <c r="H39" i="1"/>
  <c r="J39" i="1"/>
  <c r="R407" i="1"/>
  <c r="Q39" i="1" l="1"/>
</calcChain>
</file>

<file path=xl/sharedStrings.xml><?xml version="1.0" encoding="utf-8"?>
<sst xmlns="http://schemas.openxmlformats.org/spreadsheetml/2006/main" count="1620" uniqueCount="743">
  <si>
    <t>Форма 19. Финансовый план субъекта электроэнергетики (версия шаблона 1.0)</t>
  </si>
  <si>
    <t>Проект инвестиционной программы Общество с ограниченной ответственностью " Дальневосточная энергосетевая компания"</t>
  </si>
  <si>
    <t xml:space="preserve">                                                                                                       полное наименование субъекта электроэнергетики</t>
  </si>
  <si>
    <t>Субъект Российской Федерации: Приморский край</t>
  </si>
  <si>
    <t>Год раскрытия информации: 2024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</si>
  <si>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</si>
  <si>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</si>
  <si>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 xml:space="preserve">Раздел 1. Финансово-экономическая модель деятельности субъекта электроэнергетики </t>
  </si>
  <si>
    <t>№ пункта</t>
  </si>
  <si>
    <t>Показатель</t>
  </si>
  <si>
    <t>Единицы измерения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</si>
  <si>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</si>
  <si>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</si>
  <si>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</si>
  <si>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</si>
  <si>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</si>
  <si>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</si>
  <si>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</si>
  <si>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</si>
  <si>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Итого за период реализации инвестиционной программы</t>
  </si>
  <si>
    <t>Факт</t>
  </si>
  <si>
    <t>План</t>
  </si>
  <si>
    <t>План (Утвержденный план)</t>
  </si>
  <si>
    <t>Факт
(Предложение по корректировке  утвержденного плана)</t>
  </si>
  <si>
    <t>Предложение по корректировке 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</si>
  <si>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</si>
  <si>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</si>
  <si>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</si>
  <si>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</si>
  <si>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</si>
  <si>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</si>
  <si>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</si>
  <si>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</si>
  <si>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</si>
  <si>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</si>
  <si>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</si>
  <si>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</si>
  <si>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</si>
  <si>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5</t>
  </si>
  <si>
    <t>Раздел 1.1. Бюджет доходов и расходов</t>
  </si>
  <si>
    <t>I</t>
  </si>
  <si>
    <t>Выручка от реализации товаров (работ, услуг) всего, в том числе: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</si>
  <si>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</si>
  <si>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</si>
  <si>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</si>
  <si>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</si>
  <si>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</si>
  <si>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</si>
  <si>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</si>
  <si>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</si>
  <si>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</si>
  <si>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</si>
  <si>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</si>
  <si>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</si>
  <si>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</si>
  <si>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</si>
  <si>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</si>
  <si>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</si>
  <si>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</si>
  <si>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</si>
  <si>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</si>
  <si>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</si>
  <si>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</si>
  <si>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</si>
  <si>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</si>
  <si>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</si>
  <si>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</si>
  <si>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</si>
  <si>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</si>
  <si>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</si>
  <si>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</si>
  <si>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</si>
  <si>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</si>
  <si>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</si>
  <si>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</si>
  <si>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</si>
  <si>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</si>
  <si>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</si>
  <si>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</si>
  <si>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</si>
  <si>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</si>
  <si>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</si>
  <si>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</si>
  <si>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</si>
  <si>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</si>
  <si>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</si>
  <si>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</si>
  <si>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</si>
  <si>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</si>
  <si>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</si>
  <si>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 всего,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</si>
  <si>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</si>
  <si>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</si>
  <si>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</si>
  <si>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</si>
  <si>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</si>
  <si>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</si>
  <si>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</si>
  <si>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</si>
  <si>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</si>
  <si>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</si>
  <si>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</si>
  <si>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</si>
  <si>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</si>
  <si>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</si>
  <si>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</si>
  <si>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</si>
  <si>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</si>
  <si>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</si>
  <si>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</si>
  <si>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</si>
  <si>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</si>
  <si>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</si>
  <si>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</si>
  <si>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</si>
  <si>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</si>
  <si>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</si>
  <si>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всего, в том числе:</t>
  </si>
  <si>
    <t>2.4.1</t>
  </si>
  <si>
    <t>Амортизация основных средств и нематериальных активов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</si>
  <si>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</si>
  <si>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</si>
  <si>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</si>
  <si>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</si>
  <si>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</si>
  <si>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</si>
  <si>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</si>
  <si>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</si>
  <si>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</si>
  <si>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</si>
  <si>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</si>
  <si>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</si>
  <si>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</si>
  <si>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</si>
  <si>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</si>
  <si>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</si>
  <si>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</si>
  <si>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</si>
  <si>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</si>
  <si>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</si>
  <si>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</si>
  <si>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</si>
  <si>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</si>
  <si>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</si>
  <si>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-</t>
  </si>
  <si>
    <t>x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</si>
  <si>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</si>
  <si>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</si>
  <si>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</si>
  <si>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</si>
  <si>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</si>
  <si>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</si>
  <si>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</si>
  <si>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(пункт I - пункт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</si>
  <si>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</si>
  <si>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</si>
  <si>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</si>
  <si>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</si>
  <si>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</si>
  <si>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</si>
  <si>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</si>
  <si>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</si>
  <si>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</si>
  <si>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</si>
  <si>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</si>
  <si>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</si>
  <si>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</si>
  <si>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</si>
  <si>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</si>
  <si>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(пункт 4.1 – пункт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</si>
  <si>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</si>
  <si>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</si>
  <si>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</si>
  <si>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</si>
  <si>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</si>
  <si>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</si>
  <si>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</si>
  <si>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</si>
  <si>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</si>
  <si>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</si>
  <si>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</si>
  <si>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</si>
  <si>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</si>
  <si>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</si>
  <si>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</si>
  <si>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4.2.1</t>
  </si>
  <si>
    <t>расходы, связанные с персоналом</t>
  </si>
  <si>
    <t>4.2.2</t>
  </si>
  <si>
    <t>проценты к уплате</t>
  </si>
  <si>
    <t>4.2.2.1</t>
  </si>
  <si>
    <t>процентные расходы по правам пользования активами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</si>
  <si>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</si>
  <si>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</si>
  <si>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</si>
  <si>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</si>
  <si>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4.2.3.2</t>
  </si>
  <si>
    <t>создание прочих оценочных резервов</t>
  </si>
  <si>
    <t>4.2.4</t>
  </si>
  <si>
    <t>прочие внереализационные расходы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</si>
  <si>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</si>
  <si>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</si>
  <si>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</si>
  <si>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</si>
  <si>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V</t>
  </si>
  <si>
    <t>Прибыль (убыток) до налогообложения (пункт III + пункт IV) всего, в том числе: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</si>
  <si>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</si>
  <si>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</si>
  <si>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</si>
  <si>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</si>
  <si>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</si>
  <si>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</si>
  <si>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</si>
  <si>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</si>
  <si>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</si>
  <si>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</si>
  <si>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</si>
  <si>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</si>
  <si>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</si>
  <si>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</si>
  <si>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</si>
  <si>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</si>
  <si>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</si>
  <si>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</si>
  <si>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</si>
  <si>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</si>
  <si>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</si>
  <si>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</si>
  <si>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</si>
  <si>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</si>
  <si>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</si>
  <si>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</si>
  <si>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</si>
  <si>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</si>
  <si>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</si>
  <si>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</si>
  <si>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</si>
  <si>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</si>
  <si>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</si>
  <si>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</si>
  <si>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</si>
  <si>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</si>
  <si>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</si>
  <si>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</si>
  <si>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</si>
  <si>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</si>
  <si>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</si>
  <si>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</si>
  <si>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</si>
  <si>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</si>
  <si>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</si>
  <si>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</si>
  <si>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</si>
  <si>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</si>
  <si>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</si>
  <si>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</si>
  <si>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</si>
  <si>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</si>
  <si>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</si>
  <si>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</si>
  <si>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</si>
  <si>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</si>
  <si>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</si>
  <si>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</si>
  <si>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</si>
  <si>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</si>
  <si>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</si>
  <si>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</si>
  <si>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</si>
  <si>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</si>
  <si>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</si>
  <si>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</si>
  <si>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(пункт V + пункт 4.2.2 + пункт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</si>
  <si>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</si>
  <si>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</si>
  <si>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</si>
  <si>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</si>
  <si>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</si>
  <si>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</si>
  <si>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</si>
  <si>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</si>
  <si>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</si>
  <si>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</si>
  <si>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</si>
  <si>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</si>
  <si>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</si>
  <si>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</si>
  <si>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</si>
  <si>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</si>
  <si>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</si>
  <si>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</si>
  <si>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</si>
  <si>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</si>
  <si>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</si>
  <si>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</si>
  <si>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</si>
  <si>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</si>
  <si>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</si>
  <si>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</si>
  <si>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</si>
  <si>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</si>
  <si>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</si>
  <si>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</si>
  <si>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</si>
  <si>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</si>
  <si>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</si>
  <si>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</si>
  <si>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</si>
  <si>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</si>
  <si>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</si>
  <si>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</si>
  <si>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</si>
  <si>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</si>
  <si>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</si>
  <si>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</si>
  <si>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</si>
  <si>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</si>
  <si>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</si>
  <si>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</si>
  <si>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</si>
  <si>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</si>
  <si>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</si>
  <si>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</si>
  <si>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</si>
  <si>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</si>
  <si>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</si>
  <si>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</si>
  <si>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</si>
  <si>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</si>
  <si>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</si>
  <si>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</si>
  <si>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</si>
  <si>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</si>
  <si>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</si>
  <si>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</si>
  <si>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</si>
  <si>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</si>
  <si>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</si>
  <si>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</si>
  <si>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</si>
  <si>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</si>
  <si>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</si>
  <si>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</si>
  <si>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</si>
  <si>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</si>
  <si>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</si>
  <si>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</si>
  <si>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</si>
  <si>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</si>
  <si>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</si>
  <si>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</si>
  <si>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</si>
  <si>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</si>
  <si>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</si>
  <si>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</si>
  <si>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</si>
  <si>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</si>
  <si>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</si>
  <si>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</si>
  <si>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</si>
  <si>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</si>
  <si>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</si>
  <si>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</si>
  <si>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</si>
  <si>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</si>
  <si>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</si>
  <si>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</si>
  <si>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</si>
  <si>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</si>
  <si>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</si>
  <si>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</si>
  <si>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</si>
  <si>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</si>
  <si>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</si>
  <si>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</si>
  <si>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</si>
  <si>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</si>
  <si>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</si>
  <si>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</si>
  <si>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</si>
  <si>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</si>
  <si>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</si>
  <si>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</si>
  <si>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</si>
  <si>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</si>
  <si>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</si>
  <si>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</si>
  <si>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</si>
  <si>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</si>
  <si>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</si>
  <si>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</si>
  <si>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</si>
  <si>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</si>
  <si>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</si>
  <si>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</si>
  <si>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</si>
  <si>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</si>
  <si>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</si>
  <si>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векселя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</si>
  <si>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</si>
  <si>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</si>
  <si>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</si>
  <si>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</si>
  <si>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</si>
  <si>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</si>
  <si>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</si>
  <si>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</si>
  <si>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</si>
  <si>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</si>
  <si>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</si>
  <si>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</si>
  <si>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</si>
  <si>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</si>
  <si>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</si>
  <si>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</si>
  <si>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</si>
  <si>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(пункт X - пункт XI) всего</t>
  </si>
  <si>
    <t>XVII</t>
  </si>
  <si>
    <t>Сальдо денежных средств по инвестиционным операциям всего (пункт XII - пункт XIII), всего в том числе: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</si>
  <si>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</si>
  <si>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</si>
  <si>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</si>
  <si>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</si>
  <si>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</si>
  <si>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(пункт XIV - пункт XV), в том числе: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</si>
  <si>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</si>
  <si>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</si>
  <si>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</si>
  <si>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</si>
  <si>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</si>
  <si>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</si>
  <si>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</si>
  <si>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(пункт XVI + пункт XVII + пункт XVIII + пункт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</si>
  <si>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</si>
  <si>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</si>
  <si>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</si>
  <si>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</si>
  <si>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</si>
  <si>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</si>
  <si>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</si>
  <si>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</si>
  <si>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</si>
  <si>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</si>
  <si>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</si>
  <si>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</si>
  <si>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</si>
  <si>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</si>
  <si>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</si>
  <si>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</si>
  <si>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</si>
  <si>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</si>
  <si>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</si>
  <si>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</si>
  <si>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</si>
  <si>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</si>
  <si>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</si>
  <si>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</si>
  <si>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</si>
  <si>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</si>
  <si>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</si>
  <si>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</si>
  <si>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</si>
  <si>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</si>
  <si>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</si>
  <si>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</si>
  <si>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</si>
  <si>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</si>
  <si>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</si>
  <si>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</si>
  <si>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</si>
  <si>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</si>
  <si>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</si>
  <si>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</si>
  <si>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</si>
  <si>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</si>
  <si>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</si>
  <si>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</si>
  <si>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</si>
  <si>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</si>
  <si>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</si>
  <si>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</si>
  <si>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</si>
  <si>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</si>
  <si>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</si>
  <si>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</si>
  <si>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</si>
  <si>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</si>
  <si>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</si>
  <si>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</si>
  <si>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</si>
  <si>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</si>
  <si>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</si>
  <si>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</si>
  <si>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</si>
  <si>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</si>
  <si>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</si>
  <si>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</si>
  <si>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</si>
  <si>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</si>
  <si>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</si>
  <si>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</si>
  <si>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</si>
  <si>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</si>
  <si>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</si>
  <si>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</si>
  <si>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</si>
  <si>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</si>
  <si>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</si>
  <si>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</si>
  <si>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</si>
  <si>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</si>
  <si>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23.2.10</t>
  </si>
  <si>
    <t>расчеты по обязательствам по аренде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</si>
  <si>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</si>
  <si>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</si>
  <si>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</si>
  <si>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</si>
  <si>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</si>
  <si>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</si>
  <si>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</si>
  <si>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</si>
  <si>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</si>
  <si>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</si>
  <si>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</si>
  <si>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</si>
  <si>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</si>
  <si>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</si>
  <si>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</si>
  <si>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</si>
  <si>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</si>
  <si>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</si>
  <si>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</si>
  <si>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</si>
  <si>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</si>
  <si>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</si>
  <si>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</si>
  <si>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</si>
  <si>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</si>
  <si>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Раздел 1.3. 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</si>
  <si>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</si>
  <si>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</si>
  <si>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</si>
  <si>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</si>
  <si>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</si>
  <si>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</si>
  <si>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</si>
  <si>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</si>
  <si>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</si>
  <si>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</si>
  <si>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</si>
  <si>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</si>
  <si>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</si>
  <si>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</si>
  <si>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кВт⋅ч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</si>
  <si>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</si>
  <si>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</si>
  <si>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</si>
  <si>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</si>
  <si>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</si>
  <si>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</si>
  <si>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</si>
  <si>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</si>
  <si>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</si>
  <si>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</si>
  <si>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</si>
  <si>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</si>
  <si>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</si>
  <si>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</si>
  <si>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</si>
  <si>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</si>
  <si>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</si>
  <si>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</si>
  <si>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</si>
  <si>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</si>
  <si>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</si>
  <si>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</si>
  <si>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</si>
  <si>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</si>
  <si>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</si>
  <si>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</si>
  <si>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</si>
  <si>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</si>
  <si>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</si>
  <si>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</si>
  <si>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</si>
  <si>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</si>
  <si>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</si>
  <si>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</si>
  <si>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</si>
  <si>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</si>
  <si>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</si>
  <si>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</si>
  <si>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</si>
  <si>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</si>
  <si>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</si>
  <si>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</si>
  <si>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</si>
  <si>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</si>
  <si>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(пункт 1.3 - пункт 2.2.1 - пункт 2.2.2 - пункт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</si>
  <si>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</si>
  <si>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</si>
  <si>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</si>
  <si>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</si>
  <si>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</si>
  <si>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</si>
  <si>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</si>
  <si>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</si>
  <si>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</si>
  <si>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</si>
  <si>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</si>
  <si>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</si>
  <si>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</si>
  <si>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</si>
  <si>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</si>
  <si>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</si>
  <si>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</si>
  <si>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</si>
  <si>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</si>
  <si>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</si>
  <si>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</si>
  <si>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</si>
  <si>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</si>
  <si>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</si>
  <si>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</si>
  <si>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</si>
  <si>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</si>
  <si>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</si>
  <si>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</si>
  <si>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</si>
  <si>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</si>
  <si>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</si>
  <si>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</si>
  <si>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человек</t>
  </si>
  <si>
    <t xml:space="preserve">Раздел 2. Источники финансирования инвестиционной программы субъекта электроэнергетики </t>
  </si>
  <si>
    <t>№ п/п</t>
  </si>
  <si>
    <t>Ед. изм.</t>
  </si>
  <si>
    <t>Источники финансирования инвестиционной программы всего (пункт I + пункт II),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</si>
  <si>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</si>
  <si>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</si>
  <si>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</si>
  <si>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</si>
  <si>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</si>
  <si>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</si>
  <si>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</si>
  <si>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</si>
  <si>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</si>
  <si>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</si>
  <si>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</si>
  <si>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</si>
  <si>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</si>
  <si>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</si>
  <si>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</si>
  <si>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</si>
  <si>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</si>
  <si>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</si>
  <si>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</si>
  <si>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</si>
  <si>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</si>
  <si>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</si>
  <si>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</si>
  <si>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</si>
  <si>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</si>
  <si>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</si>
  <si>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</si>
  <si>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</si>
  <si>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</si>
  <si>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</si>
  <si>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</si>
  <si>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</si>
  <si>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</si>
  <si>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</si>
  <si>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</si>
  <si>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</si>
  <si>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</si>
  <si>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</si>
  <si>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</si>
  <si>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</si>
  <si>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</si>
  <si>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</si>
  <si>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</si>
  <si>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</si>
  <si>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</si>
  <si>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</si>
  <si>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</si>
  <si>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</si>
  <si>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</si>
  <si>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</si>
  <si>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</si>
  <si>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</si>
  <si>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</si>
  <si>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</si>
  <si>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</si>
  <si>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</si>
  <si>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</si>
  <si>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</si>
  <si>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1.2.3.1.3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</si>
  <si>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</si>
  <si>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</si>
  <si>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</si>
  <si>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</si>
  <si>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</si>
  <si>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</si>
  <si>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</si>
  <si>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</si>
  <si>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</si>
  <si>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</si>
  <si>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</si>
  <si>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</si>
  <si>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</si>
  <si>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</si>
  <si>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</si>
  <si>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</si>
  <si>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</si>
  <si>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</si>
  <si>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Привлеченные средства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</si>
  <si>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</si>
  <si>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</si>
  <si>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</si>
  <si>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</si>
  <si>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</si>
  <si>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</si>
  <si>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</si>
  <si>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</si>
  <si>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</si>
  <si>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</si>
  <si>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</si>
  <si>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</si>
  <si>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</si>
  <si>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</si>
  <si>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3.1.1.1</t>
  </si>
  <si>
    <t>амортизации, учтенной в ценах (тарифах) на услуги по передаче электрической энергии;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</si>
  <si>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</si>
  <si>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</si>
  <si>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кредитов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</si>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</sst>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 CYR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5" fontId="1" fillId="0" borderId="0" applyFont="0" applyFill="0" applyBorder="0" applyAlignment="0" applyProtection="0"/>
    <xf numFmtId="0" fontId="16" fillId="0" borderId="0"/>
  </cellStyleXfs>
  <cellXfs count="58">
    <xf numFmtId="0" fontId="0" fillId="0" borderId="0" xfId="0"/>
    <xf numFmtId="0" fontId="3" fillId="0" borderId="0" xfId="1" applyFont="1" applyAlignment="1">
      <alignment horizontal="center" vertical="center" wrapText="1"/>
    </xf>
    <xf numFmtId="0" fontId="2" fillId="0" borderId="0" xfId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/>
    </xf>
    <xf numFmtId="49" fontId="6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6" fillId="0" borderId="0" xfId="1" applyFont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8" fillId="0" borderId="0" xfId="1" applyFont="1" applyAlignment="1">
      <alignment horizontal="center" vertical="center" wrapText="1"/>
    </xf>
    <xf numFmtId="49" fontId="9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49" fontId="9" fillId="0" borderId="1" xfId="1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49" fontId="9" fillId="0" borderId="1" xfId="1" applyNumberFormat="1" applyFont="1" applyBorder="1" applyAlignment="1">
      <alignment horizontal="center" vertical="center" wrapText="1"/>
    </xf>
    <xf numFmtId="0" fontId="11" fillId="0" borderId="0" xfId="1" applyFont="1" applyAlignment="1">
      <alignment vertical="center"/>
    </xf>
    <xf numFmtId="49" fontId="14" fillId="0" borderId="1" xfId="1" applyNumberFormat="1" applyFont="1" applyBorder="1" applyAlignment="1">
      <alignment horizontal="center" vertical="center"/>
    </xf>
    <xf numFmtId="0" fontId="2" fillId="0" borderId="0" xfId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6" fillId="0" borderId="1" xfId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0" fontId="2" fillId="0" borderId="1" xfId="1" applyBorder="1" applyAlignment="1">
      <alignment horizontal="left" vertical="center" indent="1"/>
    </xf>
    <xf numFmtId="0" fontId="2" fillId="0" borderId="1" xfId="1" applyBorder="1" applyAlignment="1">
      <alignment horizontal="left" vertical="center" wrapText="1" indent="1"/>
    </xf>
    <xf numFmtId="0" fontId="2" fillId="0" borderId="1" xfId="1" applyBorder="1" applyAlignment="1">
      <alignment horizontal="left" vertical="center" indent="3"/>
    </xf>
    <xf numFmtId="0" fontId="2" fillId="0" borderId="1" xfId="1" applyBorder="1" applyAlignment="1">
      <alignment horizontal="left" vertical="center" wrapText="1" indent="3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1" applyBorder="1" applyAlignment="1">
      <alignment horizontal="left" vertical="center" wrapText="1" indent="5"/>
    </xf>
    <xf numFmtId="0" fontId="2" fillId="0" borderId="1" xfId="0" applyFont="1" applyBorder="1" applyAlignment="1">
      <alignment horizontal="left" vertical="center" wrapText="1" indent="7"/>
    </xf>
    <xf numFmtId="164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0" borderId="1" xfId="1" applyBorder="1" applyAlignment="1">
      <alignment horizontal="left" vertical="center" indent="5"/>
    </xf>
    <xf numFmtId="164" fontId="15" fillId="0" borderId="1" xfId="0" applyNumberFormat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0" xfId="1" applyFont="1"/>
    <xf numFmtId="0" fontId="2" fillId="0" borderId="1" xfId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0" fontId="2" fillId="0" borderId="1" xfId="1" applyBorder="1" applyAlignment="1">
      <alignment horizontal="left" vertical="center" indent="7"/>
    </xf>
    <xf numFmtId="0" fontId="2" fillId="0" borderId="1" xfId="0" applyFont="1" applyBorder="1" applyAlignment="1">
      <alignment horizontal="left" vertical="center" wrapText="1" indent="2"/>
    </xf>
    <xf numFmtId="164" fontId="17" fillId="0" borderId="1" xfId="3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/>
    </xf>
    <xf numFmtId="0" fontId="2" fillId="0" borderId="0" xfId="1" applyAlignment="1">
      <alignment wrapText="1"/>
    </xf>
  </cellXfs>
  <cellStyles count="4">
    <cellStyle name="Обычный" xfId="0" builtinId="0"/>
    <cellStyle name="Обычный 3 2" xfId="1" xr:uid="{DCAA8ED2-99F4-441E-B08A-F7219ED3C498}"/>
    <cellStyle name="Обычный 7" xfId="3" xr:uid="{6D717C23-6DC6-4BDE-9186-6E8366E5B11C}"/>
    <cellStyle name="Финансовый 2" xfId="2" xr:uid="{4315E8EB-30AA-4374-A022-2A6F2C3852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4E43D-7839-4CDF-9D62-2D7BB44D59EE}">
  <sheetPr>
    <pageSetUpPr fitToPage="1"/>
  </sheetPr>
  <dimension ref="A1:R463"/>
  <sheetViews>
    <sheetView tabSelected="1" view="pageBreakPreview" topLeftCell="A13" zoomScale="80" zoomScaleNormal="100" zoomScaleSheetLayoutView="80" workbookViewId="0">
      <pane xSplit="3" ySplit="5" topLeftCell="K370" activePane="bottomRight" state="frozen"/>
      <selection activeCell="N406" sqref="N406"/>
      <selection pane="topRight" activeCell="N406" sqref="N406"/>
      <selection pane="bottomLeft" activeCell="N406" sqref="N406"/>
      <selection pane="bottomRight" activeCell="R381" sqref="R381"/>
    </sheetView>
  </sheetViews>
  <sheetFormatPr defaultColWidth="10.28515625" defaultRowHeight="15.75" x14ac:dyDescent="0.25"/>
  <cols>
    <col min="1" max="1" width="10.140625" style="5" customWidth="1"/>
    <col min="2" max="2" width="85.28515625" style="57" customWidth="1"/>
    <col min="3" max="3" width="12.28515625" style="7" customWidth="1"/>
    <col min="4" max="4" width="12.85546875" style="7" customWidth="1"/>
    <col min="5" max="5" width="15.28515625" style="8" customWidth="1"/>
    <col min="6" max="10" width="13.28515625" style="2" customWidth="1"/>
    <col min="11" max="11" width="15" style="2" customWidth="1"/>
    <col min="12" max="12" width="16.7109375" style="2" customWidth="1"/>
    <col min="13" max="13" width="14.42578125" style="2" customWidth="1"/>
    <col min="14" max="14" width="15.5703125" style="2" customWidth="1"/>
    <col min="15" max="15" width="13.85546875" style="2" customWidth="1"/>
    <col min="16" max="16" width="16.85546875" style="2" customWidth="1"/>
    <col min="17" max="17" width="15.42578125" style="2" customWidth="1"/>
    <col min="18" max="18" width="16.5703125" style="2" customWidth="1"/>
    <col min="19" max="16384" width="10.28515625" style="2"/>
  </cols>
  <sheetData>
    <row r="1" spans="1:18" ht="15.6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5.6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4" spans="1:18" ht="21.75" customHeight="1" x14ac:dyDescent="0.25">
      <c r="A4" s="3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x14ac:dyDescent="0.25">
      <c r="A5" s="4" t="s">
        <v>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1:18" ht="31.15" customHeight="1" x14ac:dyDescent="0.25">
      <c r="A6" s="3" t="s">
        <v>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30" customHeight="1" x14ac:dyDescent="0.25">
      <c r="A7" s="3" t="s">
        <v>4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 ht="18.75" x14ac:dyDescent="0.25">
      <c r="B8" s="6"/>
    </row>
    <row r="9" spans="1:18" ht="24" customHeight="1" x14ac:dyDescent="0.25">
      <c r="A9" s="9" t="s">
        <v>5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</row>
    <row r="10" spans="1:18" ht="12.6" customHeight="1" x14ac:dyDescent="0.25">
      <c r="A10" s="10" t="s">
        <v>6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</row>
    <row r="11" spans="1:18" x14ac:dyDescent="0.25">
      <c r="A11" s="2"/>
      <c r="B11" s="2"/>
      <c r="C11" s="2"/>
      <c r="D11" s="2"/>
      <c r="E11" s="2"/>
    </row>
    <row r="12" spans="1:18" x14ac:dyDescent="0.25">
      <c r="A12" s="2"/>
      <c r="B12" s="2"/>
      <c r="C12" s="2"/>
      <c r="D12" s="2"/>
      <c r="E12" s="2"/>
    </row>
    <row r="13" spans="1:18" ht="18.75" customHeight="1" x14ac:dyDescent="0.25">
      <c r="A13" s="11" t="s">
        <v>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</row>
    <row r="14" spans="1:18" ht="73.5" customHeight="1" x14ac:dyDescent="0.25">
      <c r="A14" s="12" t="s">
        <v>8</v>
      </c>
      <c r="B14" s="13" t="s">
        <v>9</v>
      </c>
      <c r="C14" s="13" t="s">
        <v>10</v>
      </c>
      <c r="D14" s="14" t="s">
        <v>11</v>
      </c>
      <c r="E14" s="14" t="s">
        <v>12</v>
      </c>
      <c r="F14" s="14" t="s">
        <v>13</v>
      </c>
      <c r="G14" s="13" t="s">
        <v>14</v>
      </c>
      <c r="H14" s="13"/>
      <c r="I14" s="13" t="s">
        <v>15</v>
      </c>
      <c r="J14" s="13"/>
      <c r="K14" s="15" t="s">
        <v>16</v>
      </c>
      <c r="L14" s="15"/>
      <c r="M14" s="15" t="s">
        <v>17</v>
      </c>
      <c r="N14" s="15"/>
      <c r="O14" s="15" t="s">
        <v>18</v>
      </c>
      <c r="P14" s="15"/>
      <c r="Q14" s="15" t="s">
        <v>19</v>
      </c>
      <c r="R14" s="15"/>
    </row>
    <row r="15" spans="1:18" ht="84.75" customHeight="1" x14ac:dyDescent="0.25">
      <c r="A15" s="12"/>
      <c r="B15" s="13"/>
      <c r="C15" s="13"/>
      <c r="D15" s="16" t="s">
        <v>20</v>
      </c>
      <c r="E15" s="16" t="s">
        <v>20</v>
      </c>
      <c r="F15" s="16" t="s">
        <v>20</v>
      </c>
      <c r="G15" s="16" t="s">
        <v>21</v>
      </c>
      <c r="H15" s="16" t="s">
        <v>20</v>
      </c>
      <c r="I15" s="16" t="s">
        <v>21</v>
      </c>
      <c r="J15" s="16" t="s">
        <v>20</v>
      </c>
      <c r="K15" s="17" t="s">
        <v>22</v>
      </c>
      <c r="L15" s="17" t="s">
        <v>23</v>
      </c>
      <c r="M15" s="17" t="s">
        <v>22</v>
      </c>
      <c r="N15" s="17" t="s">
        <v>23</v>
      </c>
      <c r="O15" s="17" t="s">
        <v>22</v>
      </c>
      <c r="P15" s="17" t="s">
        <v>23</v>
      </c>
      <c r="Q15" s="16" t="s">
        <v>21</v>
      </c>
      <c r="R15" s="16" t="s">
        <v>24</v>
      </c>
    </row>
    <row r="16" spans="1:18" s="21" customFormat="1" x14ac:dyDescent="0.25">
      <c r="A16" s="18">
        <v>1</v>
      </c>
      <c r="B16" s="19">
        <v>2</v>
      </c>
      <c r="C16" s="19">
        <v>3</v>
      </c>
      <c r="D16" s="20" t="s">
        <v>25</v>
      </c>
      <c r="E16" s="20" t="s">
        <v>26</v>
      </c>
      <c r="F16" s="20" t="s">
        <v>27</v>
      </c>
      <c r="G16" s="20" t="s">
        <v>28</v>
      </c>
      <c r="H16" s="20" t="s">
        <v>29</v>
      </c>
      <c r="I16" s="20" t="s">
        <v>30</v>
      </c>
      <c r="J16" s="20" t="s">
        <v>31</v>
      </c>
      <c r="K16" s="20" t="s">
        <v>32</v>
      </c>
      <c r="L16" s="20" t="s">
        <v>33</v>
      </c>
      <c r="M16" s="20" t="s">
        <v>34</v>
      </c>
      <c r="N16" s="20" t="s">
        <v>35</v>
      </c>
      <c r="O16" s="20" t="s">
        <v>36</v>
      </c>
      <c r="P16" s="20" t="s">
        <v>37</v>
      </c>
      <c r="Q16" s="18" t="s">
        <v>38</v>
      </c>
      <c r="R16" s="19">
        <v>6</v>
      </c>
    </row>
    <row r="17" spans="1:18" s="23" customFormat="1" ht="18.75" x14ac:dyDescent="0.25">
      <c r="A17" s="22" t="s">
        <v>39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18" s="23" customFormat="1" x14ac:dyDescent="0.25">
      <c r="A18" s="24" t="s">
        <v>40</v>
      </c>
      <c r="B18" s="25" t="s">
        <v>41</v>
      </c>
      <c r="C18" s="26" t="s">
        <v>42</v>
      </c>
      <c r="D18" s="27">
        <v>138.85684810474001</v>
      </c>
      <c r="E18" s="27">
        <v>178.161493569877</v>
      </c>
      <c r="F18" s="27">
        <v>191.905700955345</v>
      </c>
      <c r="G18" s="27">
        <v>151.96817999999999</v>
      </c>
      <c r="H18" s="27">
        <v>324.34692000000001</v>
      </c>
      <c r="I18" s="27">
        <v>365.26139999999998</v>
      </c>
      <c r="J18" s="27">
        <v>544.94595988021103</v>
      </c>
      <c r="K18" s="27">
        <v>386.51603</v>
      </c>
      <c r="L18" s="27"/>
      <c r="M18" s="27">
        <v>180.64586</v>
      </c>
      <c r="N18" s="27">
        <v>1859.85754</v>
      </c>
      <c r="O18" s="27">
        <v>182.6593</v>
      </c>
      <c r="P18" s="27"/>
      <c r="Q18" s="27">
        <f>G18+I18+K18+M18+O18</f>
        <v>1267.0507700000001</v>
      </c>
      <c r="R18" s="27"/>
    </row>
    <row r="19" spans="1:18" s="23" customFormat="1" x14ac:dyDescent="0.25">
      <c r="A19" s="24" t="s">
        <v>43</v>
      </c>
      <c r="B19" s="28" t="s">
        <v>44</v>
      </c>
      <c r="C19" s="26" t="s">
        <v>42</v>
      </c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>
        <f t="shared" ref="Q19:Q81" si="0">G19+I19+K19+M19+O19</f>
        <v>0</v>
      </c>
      <c r="R19" s="27"/>
    </row>
    <row r="20" spans="1:18" s="23" customFormat="1" ht="31.5" x14ac:dyDescent="0.25">
      <c r="A20" s="24" t="s">
        <v>45</v>
      </c>
      <c r="B20" s="29" t="s">
        <v>46</v>
      </c>
      <c r="C20" s="26" t="s">
        <v>42</v>
      </c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>
        <f t="shared" si="0"/>
        <v>0</v>
      </c>
      <c r="R20" s="27"/>
    </row>
    <row r="21" spans="1:18" s="23" customFormat="1" ht="31.5" x14ac:dyDescent="0.25">
      <c r="A21" s="24" t="s">
        <v>47</v>
      </c>
      <c r="B21" s="29" t="s">
        <v>48</v>
      </c>
      <c r="C21" s="26" t="s">
        <v>42</v>
      </c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>
        <f t="shared" si="0"/>
        <v>0</v>
      </c>
      <c r="R21" s="27"/>
    </row>
    <row r="22" spans="1:18" s="23" customFormat="1" ht="31.5" x14ac:dyDescent="0.25">
      <c r="A22" s="24" t="s">
        <v>49</v>
      </c>
      <c r="B22" s="29" t="s">
        <v>50</v>
      </c>
      <c r="C22" s="26" t="s">
        <v>42</v>
      </c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>
        <f t="shared" si="0"/>
        <v>0</v>
      </c>
      <c r="R22" s="27"/>
    </row>
    <row r="23" spans="1:18" s="23" customFormat="1" x14ac:dyDescent="0.25">
      <c r="A23" s="24" t="s">
        <v>51</v>
      </c>
      <c r="B23" s="28" t="s">
        <v>52</v>
      </c>
      <c r="C23" s="26" t="s">
        <v>42</v>
      </c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>
        <f t="shared" si="0"/>
        <v>0</v>
      </c>
      <c r="R23" s="27"/>
    </row>
    <row r="24" spans="1:18" s="23" customFormat="1" x14ac:dyDescent="0.25">
      <c r="A24" s="24" t="s">
        <v>53</v>
      </c>
      <c r="B24" s="28" t="s">
        <v>54</v>
      </c>
      <c r="C24" s="26" t="s">
        <v>42</v>
      </c>
      <c r="D24" s="27">
        <f>D18</f>
        <v>138.85684810474001</v>
      </c>
      <c r="E24" s="27">
        <f t="shared" ref="E24:J24" si="1">E18</f>
        <v>178.161493569877</v>
      </c>
      <c r="F24" s="27">
        <f t="shared" si="1"/>
        <v>191.905700955345</v>
      </c>
      <c r="G24" s="27">
        <f t="shared" si="1"/>
        <v>151.96817999999999</v>
      </c>
      <c r="H24" s="27">
        <f>H18</f>
        <v>324.34692000000001</v>
      </c>
      <c r="I24" s="27">
        <f t="shared" si="1"/>
        <v>365.26139999999998</v>
      </c>
      <c r="J24" s="27">
        <f t="shared" si="1"/>
        <v>544.94595988021103</v>
      </c>
      <c r="K24" s="27">
        <f>K18</f>
        <v>386.51603</v>
      </c>
      <c r="L24" s="27"/>
      <c r="M24" s="27">
        <f>M18</f>
        <v>180.64586</v>
      </c>
      <c r="N24" s="27">
        <f>N18</f>
        <v>1859.85754</v>
      </c>
      <c r="O24" s="27">
        <f>O18</f>
        <v>182.6593</v>
      </c>
      <c r="P24" s="27"/>
      <c r="Q24" s="27">
        <f t="shared" si="0"/>
        <v>1267.0507700000001</v>
      </c>
      <c r="R24" s="27"/>
    </row>
    <row r="25" spans="1:18" s="23" customFormat="1" x14ac:dyDescent="0.25">
      <c r="A25" s="24" t="s">
        <v>55</v>
      </c>
      <c r="B25" s="28" t="s">
        <v>56</v>
      </c>
      <c r="C25" s="26" t="s">
        <v>42</v>
      </c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>
        <f t="shared" si="0"/>
        <v>0</v>
      </c>
      <c r="R25" s="27"/>
    </row>
    <row r="26" spans="1:18" s="23" customFormat="1" x14ac:dyDescent="0.25">
      <c r="A26" s="24" t="s">
        <v>57</v>
      </c>
      <c r="B26" s="28" t="s">
        <v>58</v>
      </c>
      <c r="C26" s="26" t="s">
        <v>42</v>
      </c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>
        <f t="shared" si="0"/>
        <v>0</v>
      </c>
      <c r="R26" s="27"/>
    </row>
    <row r="27" spans="1:18" s="23" customFormat="1" x14ac:dyDescent="0.25">
      <c r="A27" s="24" t="s">
        <v>59</v>
      </c>
      <c r="B27" s="28" t="s">
        <v>60</v>
      </c>
      <c r="C27" s="26" t="s">
        <v>42</v>
      </c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>
        <f t="shared" si="0"/>
        <v>0</v>
      </c>
      <c r="R27" s="27"/>
    </row>
    <row r="28" spans="1:18" s="23" customFormat="1" x14ac:dyDescent="0.25">
      <c r="A28" s="24" t="s">
        <v>61</v>
      </c>
      <c r="B28" s="28" t="s">
        <v>62</v>
      </c>
      <c r="C28" s="26" t="s">
        <v>42</v>
      </c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>
        <f t="shared" si="0"/>
        <v>0</v>
      </c>
      <c r="R28" s="27"/>
    </row>
    <row r="29" spans="1:18" s="23" customFormat="1" ht="31.5" x14ac:dyDescent="0.25">
      <c r="A29" s="24" t="s">
        <v>63</v>
      </c>
      <c r="B29" s="29" t="s">
        <v>64</v>
      </c>
      <c r="C29" s="26" t="s">
        <v>42</v>
      </c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>
        <f t="shared" si="0"/>
        <v>0</v>
      </c>
      <c r="R29" s="27"/>
    </row>
    <row r="30" spans="1:18" s="23" customFormat="1" x14ac:dyDescent="0.25">
      <c r="A30" s="24" t="s">
        <v>65</v>
      </c>
      <c r="B30" s="30" t="s">
        <v>66</v>
      </c>
      <c r="C30" s="26" t="s">
        <v>42</v>
      </c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>
        <f t="shared" si="0"/>
        <v>0</v>
      </c>
      <c r="R30" s="27"/>
    </row>
    <row r="31" spans="1:18" s="23" customFormat="1" x14ac:dyDescent="0.25">
      <c r="A31" s="24" t="s">
        <v>67</v>
      </c>
      <c r="B31" s="30" t="s">
        <v>68</v>
      </c>
      <c r="C31" s="26" t="s">
        <v>42</v>
      </c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>
        <f t="shared" si="0"/>
        <v>0</v>
      </c>
      <c r="R31" s="27"/>
    </row>
    <row r="32" spans="1:18" s="23" customFormat="1" x14ac:dyDescent="0.25">
      <c r="A32" s="24" t="s">
        <v>69</v>
      </c>
      <c r="B32" s="28" t="s">
        <v>70</v>
      </c>
      <c r="C32" s="26" t="s">
        <v>42</v>
      </c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>
        <f t="shared" si="0"/>
        <v>0</v>
      </c>
      <c r="R32" s="27"/>
    </row>
    <row r="33" spans="1:18" s="23" customFormat="1" ht="31.5" x14ac:dyDescent="0.25">
      <c r="A33" s="24" t="s">
        <v>71</v>
      </c>
      <c r="B33" s="25" t="s">
        <v>72</v>
      </c>
      <c r="C33" s="26" t="s">
        <v>42</v>
      </c>
      <c r="D33" s="27">
        <f t="shared" ref="D33:J33" si="2">D48+D57+D63+D64+D70+D73+D80</f>
        <v>138.85726176856821</v>
      </c>
      <c r="E33" s="27">
        <f t="shared" si="2"/>
        <v>178.16186589380115</v>
      </c>
      <c r="F33" s="27">
        <f t="shared" si="2"/>
        <v>191.9060706803447</v>
      </c>
      <c r="G33" s="27">
        <f t="shared" si="2"/>
        <v>151.9684</v>
      </c>
      <c r="H33" s="27">
        <f t="shared" si="2"/>
        <v>324.34691999999995</v>
      </c>
      <c r="I33" s="27">
        <f t="shared" si="2"/>
        <v>365.26109899999994</v>
      </c>
      <c r="J33" s="27">
        <f t="shared" si="2"/>
        <v>544.94596529964417</v>
      </c>
      <c r="K33" s="27">
        <f>K48+K57+K63+K64+K70+K73+K80</f>
        <v>386.51602999999994</v>
      </c>
      <c r="L33" s="27"/>
      <c r="M33" s="27">
        <f>M48+M57+M63+M64+M70+M73+M80</f>
        <v>180.64635999999999</v>
      </c>
      <c r="N33" s="27">
        <f>N48+N57+N63+N64+N70+N73+N80</f>
        <v>1859.8575499999999</v>
      </c>
      <c r="O33" s="27">
        <f>O48+O57+O63+O64+O70+O73+O80</f>
        <v>182.6593</v>
      </c>
      <c r="P33" s="27"/>
      <c r="Q33" s="27">
        <f t="shared" si="0"/>
        <v>1267.0511889999998</v>
      </c>
      <c r="R33" s="27"/>
    </row>
    <row r="34" spans="1:18" s="23" customFormat="1" x14ac:dyDescent="0.25">
      <c r="A34" s="24" t="s">
        <v>73</v>
      </c>
      <c r="B34" s="28" t="s">
        <v>44</v>
      </c>
      <c r="C34" s="26" t="s">
        <v>42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>
        <f t="shared" si="0"/>
        <v>0</v>
      </c>
      <c r="R34" s="27"/>
    </row>
    <row r="35" spans="1:18" s="23" customFormat="1" ht="31.5" x14ac:dyDescent="0.25">
      <c r="A35" s="24" t="s">
        <v>74</v>
      </c>
      <c r="B35" s="31" t="s">
        <v>46</v>
      </c>
      <c r="C35" s="26" t="s">
        <v>42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>
        <f t="shared" si="0"/>
        <v>0</v>
      </c>
      <c r="R35" s="27"/>
    </row>
    <row r="36" spans="1:18" s="23" customFormat="1" ht="31.5" x14ac:dyDescent="0.25">
      <c r="A36" s="24" t="s">
        <v>75</v>
      </c>
      <c r="B36" s="31" t="s">
        <v>48</v>
      </c>
      <c r="C36" s="26" t="s">
        <v>42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>
        <f t="shared" si="0"/>
        <v>0</v>
      </c>
      <c r="R36" s="27"/>
    </row>
    <row r="37" spans="1:18" s="23" customFormat="1" ht="31.5" x14ac:dyDescent="0.25">
      <c r="A37" s="24" t="s">
        <v>76</v>
      </c>
      <c r="B37" s="31" t="s">
        <v>50</v>
      </c>
      <c r="C37" s="26" t="s">
        <v>42</v>
      </c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>
        <f t="shared" si="0"/>
        <v>0</v>
      </c>
      <c r="R37" s="27"/>
    </row>
    <row r="38" spans="1:18" s="23" customFormat="1" x14ac:dyDescent="0.25">
      <c r="A38" s="24" t="s">
        <v>77</v>
      </c>
      <c r="B38" s="28" t="s">
        <v>52</v>
      </c>
      <c r="C38" s="26" t="s">
        <v>42</v>
      </c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>
        <f t="shared" si="0"/>
        <v>0</v>
      </c>
      <c r="R38" s="27"/>
    </row>
    <row r="39" spans="1:18" s="23" customFormat="1" x14ac:dyDescent="0.25">
      <c r="A39" s="24" t="s">
        <v>78</v>
      </c>
      <c r="B39" s="28" t="s">
        <v>54</v>
      </c>
      <c r="C39" s="26" t="s">
        <v>42</v>
      </c>
      <c r="D39" s="27">
        <f>D33</f>
        <v>138.85726176856821</v>
      </c>
      <c r="E39" s="27">
        <f t="shared" ref="E39:G39" si="3">E33</f>
        <v>178.16186589380115</v>
      </c>
      <c r="F39" s="27">
        <f>F33</f>
        <v>191.9060706803447</v>
      </c>
      <c r="G39" s="27">
        <f t="shared" si="3"/>
        <v>151.9684</v>
      </c>
      <c r="H39" s="27">
        <f>H33</f>
        <v>324.34691999999995</v>
      </c>
      <c r="I39" s="27">
        <f>I33</f>
        <v>365.26109899999994</v>
      </c>
      <c r="J39" s="27">
        <f>J33</f>
        <v>544.94596529964417</v>
      </c>
      <c r="K39" s="27">
        <f t="shared" ref="K39" si="4">K33</f>
        <v>386.51602999999994</v>
      </c>
      <c r="L39" s="27"/>
      <c r="M39" s="27">
        <f t="shared" ref="M39" si="5">M33</f>
        <v>180.64635999999999</v>
      </c>
      <c r="N39" s="27">
        <f>N33</f>
        <v>1859.8575499999999</v>
      </c>
      <c r="O39" s="27">
        <f t="shared" ref="O39" si="6">O33</f>
        <v>182.6593</v>
      </c>
      <c r="P39" s="27"/>
      <c r="Q39" s="27">
        <f t="shared" si="0"/>
        <v>1267.0511889999998</v>
      </c>
      <c r="R39" s="27"/>
    </row>
    <row r="40" spans="1:18" s="23" customFormat="1" x14ac:dyDescent="0.25">
      <c r="A40" s="24" t="s">
        <v>79</v>
      </c>
      <c r="B40" s="28" t="s">
        <v>56</v>
      </c>
      <c r="C40" s="26" t="s">
        <v>42</v>
      </c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>
        <f t="shared" si="0"/>
        <v>0</v>
      </c>
      <c r="R40" s="27"/>
    </row>
    <row r="41" spans="1:18" s="23" customFormat="1" x14ac:dyDescent="0.25">
      <c r="A41" s="24" t="s">
        <v>80</v>
      </c>
      <c r="B41" s="28" t="s">
        <v>58</v>
      </c>
      <c r="C41" s="26" t="s">
        <v>42</v>
      </c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>
        <f t="shared" si="0"/>
        <v>0</v>
      </c>
      <c r="R41" s="27"/>
    </row>
    <row r="42" spans="1:18" s="23" customFormat="1" x14ac:dyDescent="0.25">
      <c r="A42" s="24" t="s">
        <v>81</v>
      </c>
      <c r="B42" s="28" t="s">
        <v>60</v>
      </c>
      <c r="C42" s="26" t="s">
        <v>42</v>
      </c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>
        <f t="shared" si="0"/>
        <v>0</v>
      </c>
      <c r="R42" s="27"/>
    </row>
    <row r="43" spans="1:18" s="23" customFormat="1" x14ac:dyDescent="0.25">
      <c r="A43" s="24" t="s">
        <v>82</v>
      </c>
      <c r="B43" s="28" t="s">
        <v>62</v>
      </c>
      <c r="C43" s="26" t="s">
        <v>42</v>
      </c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>
        <f t="shared" si="0"/>
        <v>0</v>
      </c>
      <c r="R43" s="27"/>
    </row>
    <row r="44" spans="1:18" s="23" customFormat="1" ht="31.5" x14ac:dyDescent="0.25">
      <c r="A44" s="24" t="s">
        <v>83</v>
      </c>
      <c r="B44" s="29" t="s">
        <v>64</v>
      </c>
      <c r="C44" s="26" t="s">
        <v>42</v>
      </c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>
        <f t="shared" si="0"/>
        <v>0</v>
      </c>
      <c r="R44" s="27"/>
    </row>
    <row r="45" spans="1:18" s="23" customFormat="1" x14ac:dyDescent="0.25">
      <c r="A45" s="24" t="s">
        <v>84</v>
      </c>
      <c r="B45" s="31" t="s">
        <v>66</v>
      </c>
      <c r="C45" s="26" t="s">
        <v>42</v>
      </c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>
        <f t="shared" si="0"/>
        <v>0</v>
      </c>
      <c r="R45" s="27"/>
    </row>
    <row r="46" spans="1:18" s="23" customFormat="1" x14ac:dyDescent="0.25">
      <c r="A46" s="24" t="s">
        <v>85</v>
      </c>
      <c r="B46" s="31" t="s">
        <v>68</v>
      </c>
      <c r="C46" s="26" t="s">
        <v>42</v>
      </c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>
        <f t="shared" si="0"/>
        <v>0</v>
      </c>
      <c r="R46" s="27"/>
    </row>
    <row r="47" spans="1:18" s="23" customFormat="1" x14ac:dyDescent="0.25">
      <c r="A47" s="24" t="s">
        <v>86</v>
      </c>
      <c r="B47" s="28" t="s">
        <v>70</v>
      </c>
      <c r="C47" s="26" t="s">
        <v>42</v>
      </c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>
        <f t="shared" si="0"/>
        <v>0</v>
      </c>
      <c r="R47" s="27"/>
    </row>
    <row r="48" spans="1:18" s="23" customFormat="1" x14ac:dyDescent="0.25">
      <c r="A48" s="24" t="s">
        <v>87</v>
      </c>
      <c r="B48" s="32" t="s">
        <v>88</v>
      </c>
      <c r="C48" s="26" t="s">
        <v>42</v>
      </c>
      <c r="D48" s="27">
        <v>17.5625372754109</v>
      </c>
      <c r="E48" s="27">
        <v>31.695509588505399</v>
      </c>
      <c r="F48" s="27">
        <v>19.422431509999999</v>
      </c>
      <c r="G48" s="27">
        <v>17.330909999999999</v>
      </c>
      <c r="H48" s="27">
        <v>34.623190000000001</v>
      </c>
      <c r="I48" s="27">
        <v>48.46</v>
      </c>
      <c r="J48" s="27">
        <v>86.814395684634505</v>
      </c>
      <c r="K48" s="27">
        <v>51.398060000000001</v>
      </c>
      <c r="L48" s="27"/>
      <c r="M48" s="27">
        <v>18.34845</v>
      </c>
      <c r="N48" s="27">
        <v>133.33027999999999</v>
      </c>
      <c r="O48" s="27">
        <v>18.70074</v>
      </c>
      <c r="P48" s="27"/>
      <c r="Q48" s="27">
        <f t="shared" si="0"/>
        <v>154.23815999999999</v>
      </c>
      <c r="R48" s="27"/>
    </row>
    <row r="49" spans="1:18" s="23" customFormat="1" x14ac:dyDescent="0.25">
      <c r="A49" s="24" t="s">
        <v>74</v>
      </c>
      <c r="B49" s="31" t="s">
        <v>89</v>
      </c>
      <c r="C49" s="26" t="s">
        <v>42</v>
      </c>
      <c r="D49" s="27">
        <v>3.0066054616706599</v>
      </c>
      <c r="E49" s="27">
        <v>2.8877945453862899</v>
      </c>
      <c r="F49" s="27">
        <v>3.2049110000000001</v>
      </c>
      <c r="G49" s="27">
        <v>2.8848799999999999</v>
      </c>
      <c r="H49" s="27">
        <v>2.9873500000000002</v>
      </c>
      <c r="I49" s="27">
        <v>8.0665899999999997</v>
      </c>
      <c r="J49" s="27">
        <v>13.0394412246345</v>
      </c>
      <c r="K49" s="27">
        <v>8.5556599999999996</v>
      </c>
      <c r="L49" s="27"/>
      <c r="M49" s="27">
        <v>3.0542600000000002</v>
      </c>
      <c r="N49" s="27">
        <v>22.193989999999999</v>
      </c>
      <c r="O49" s="27">
        <v>3.1128999999999998</v>
      </c>
      <c r="P49" s="27"/>
      <c r="Q49" s="27">
        <f t="shared" si="0"/>
        <v>25.674289999999999</v>
      </c>
      <c r="R49" s="27"/>
    </row>
    <row r="50" spans="1:18" s="23" customFormat="1" x14ac:dyDescent="0.25">
      <c r="A50" s="24" t="s">
        <v>75</v>
      </c>
      <c r="B50" s="30" t="s">
        <v>90</v>
      </c>
      <c r="C50" s="26" t="s">
        <v>42</v>
      </c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>
        <f t="shared" si="0"/>
        <v>0</v>
      </c>
      <c r="R50" s="27"/>
    </row>
    <row r="51" spans="1:18" s="23" customFormat="1" x14ac:dyDescent="0.25">
      <c r="A51" s="24" t="s">
        <v>91</v>
      </c>
      <c r="B51" s="33" t="s">
        <v>92</v>
      </c>
      <c r="C51" s="26" t="s">
        <v>42</v>
      </c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>
        <f t="shared" si="0"/>
        <v>0</v>
      </c>
      <c r="R51" s="27"/>
    </row>
    <row r="52" spans="1:18" s="23" customFormat="1" ht="31.5" x14ac:dyDescent="0.25">
      <c r="A52" s="24" t="s">
        <v>93</v>
      </c>
      <c r="B52" s="34" t="s">
        <v>94</v>
      </c>
      <c r="C52" s="26" t="s">
        <v>42</v>
      </c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>
        <f t="shared" si="0"/>
        <v>0</v>
      </c>
      <c r="R52" s="27"/>
    </row>
    <row r="53" spans="1:18" s="23" customFormat="1" x14ac:dyDescent="0.25">
      <c r="A53" s="24" t="s">
        <v>95</v>
      </c>
      <c r="B53" s="34" t="s">
        <v>96</v>
      </c>
      <c r="C53" s="26" t="s">
        <v>42</v>
      </c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>
        <f t="shared" si="0"/>
        <v>0</v>
      </c>
      <c r="R53" s="27"/>
    </row>
    <row r="54" spans="1:18" s="23" customFormat="1" x14ac:dyDescent="0.25">
      <c r="A54" s="24" t="s">
        <v>97</v>
      </c>
      <c r="B54" s="33" t="s">
        <v>98</v>
      </c>
      <c r="C54" s="26" t="s">
        <v>42</v>
      </c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>
        <f t="shared" si="0"/>
        <v>0</v>
      </c>
      <c r="R54" s="27"/>
    </row>
    <row r="55" spans="1:18" s="23" customFormat="1" x14ac:dyDescent="0.25">
      <c r="A55" s="24" t="s">
        <v>76</v>
      </c>
      <c r="B55" s="30" t="s">
        <v>99</v>
      </c>
      <c r="C55" s="26" t="s">
        <v>42</v>
      </c>
      <c r="D55" s="27">
        <f>D48-D49</f>
        <v>14.555931813740241</v>
      </c>
      <c r="E55" s="27">
        <f t="shared" ref="E55:K55" si="7">E48-E49</f>
        <v>28.80771504311911</v>
      </c>
      <c r="F55" s="27">
        <f t="shared" si="7"/>
        <v>16.21752051</v>
      </c>
      <c r="G55" s="27">
        <f t="shared" si="7"/>
        <v>14.44603</v>
      </c>
      <c r="H55" s="27">
        <f t="shared" si="7"/>
        <v>31.635840000000002</v>
      </c>
      <c r="I55" s="27">
        <f t="shared" si="7"/>
        <v>40.393410000000003</v>
      </c>
      <c r="J55" s="27">
        <f t="shared" si="7"/>
        <v>73.774954460000004</v>
      </c>
      <c r="K55" s="27">
        <f t="shared" si="7"/>
        <v>42.842399999999998</v>
      </c>
      <c r="L55" s="27"/>
      <c r="M55" s="27">
        <f t="shared" ref="M55:O55" si="8">M48-M49</f>
        <v>15.29419</v>
      </c>
      <c r="N55" s="27">
        <f t="shared" si="8"/>
        <v>111.13628999999999</v>
      </c>
      <c r="O55" s="27">
        <f t="shared" si="8"/>
        <v>15.58784</v>
      </c>
      <c r="P55" s="27"/>
      <c r="Q55" s="27">
        <f t="shared" si="0"/>
        <v>128.56387000000001</v>
      </c>
      <c r="R55" s="27"/>
    </row>
    <row r="56" spans="1:18" s="23" customFormat="1" x14ac:dyDescent="0.25">
      <c r="A56" s="24" t="s">
        <v>100</v>
      </c>
      <c r="B56" s="30" t="s">
        <v>101</v>
      </c>
      <c r="C56" s="26" t="s">
        <v>42</v>
      </c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>
        <f t="shared" si="0"/>
        <v>0</v>
      </c>
      <c r="R56" s="27"/>
    </row>
    <row r="57" spans="1:18" s="23" customFormat="1" x14ac:dyDescent="0.25">
      <c r="A57" s="24" t="s">
        <v>102</v>
      </c>
      <c r="B57" s="32" t="s">
        <v>103</v>
      </c>
      <c r="C57" s="26" t="s">
        <v>42</v>
      </c>
      <c r="D57" s="27">
        <v>3.5839237263392199</v>
      </c>
      <c r="E57" s="27">
        <v>4.1343225678632702</v>
      </c>
      <c r="F57" s="27">
        <v>4.3014840000000003</v>
      </c>
      <c r="G57" s="27">
        <v>3.81141</v>
      </c>
      <c r="H57" s="27">
        <v>3.8797600000000001</v>
      </c>
      <c r="I57" s="27">
        <v>10.657310000000001</v>
      </c>
      <c r="J57" s="27">
        <v>27.10344486</v>
      </c>
      <c r="K57" s="27">
        <v>11.30345</v>
      </c>
      <c r="L57" s="27"/>
      <c r="M57" s="27">
        <v>4.0351900000000001</v>
      </c>
      <c r="N57" s="27">
        <v>29.322019999999998</v>
      </c>
      <c r="O57" s="27">
        <v>4.1126699999999996</v>
      </c>
      <c r="P57" s="27"/>
      <c r="Q57" s="27">
        <f t="shared" si="0"/>
        <v>33.920030000000004</v>
      </c>
      <c r="R57" s="27"/>
    </row>
    <row r="58" spans="1:18" s="23" customFormat="1" ht="31.5" x14ac:dyDescent="0.25">
      <c r="A58" s="24" t="s">
        <v>104</v>
      </c>
      <c r="B58" s="31" t="s">
        <v>105</v>
      </c>
      <c r="C58" s="26" t="s">
        <v>42</v>
      </c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>
        <f t="shared" si="0"/>
        <v>0</v>
      </c>
      <c r="R58" s="27"/>
    </row>
    <row r="59" spans="1:18" s="23" customFormat="1" ht="31.5" x14ac:dyDescent="0.25">
      <c r="A59" s="24" t="s">
        <v>106</v>
      </c>
      <c r="B59" s="31" t="s">
        <v>107</v>
      </c>
      <c r="C59" s="26" t="s">
        <v>42</v>
      </c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>
        <f t="shared" si="0"/>
        <v>0</v>
      </c>
      <c r="R59" s="27"/>
    </row>
    <row r="60" spans="1:18" s="23" customFormat="1" x14ac:dyDescent="0.25">
      <c r="A60" s="24" t="s">
        <v>108</v>
      </c>
      <c r="B60" s="30" t="s">
        <v>109</v>
      </c>
      <c r="C60" s="26" t="s">
        <v>42</v>
      </c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>
        <f t="shared" si="0"/>
        <v>0</v>
      </c>
      <c r="R60" s="27"/>
    </row>
    <row r="61" spans="1:18" s="23" customFormat="1" x14ac:dyDescent="0.25">
      <c r="A61" s="24" t="s">
        <v>110</v>
      </c>
      <c r="B61" s="30" t="s">
        <v>111</v>
      </c>
      <c r="C61" s="26" t="s">
        <v>42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>
        <f t="shared" si="0"/>
        <v>0</v>
      </c>
      <c r="R61" s="27"/>
    </row>
    <row r="62" spans="1:18" s="23" customFormat="1" x14ac:dyDescent="0.25">
      <c r="A62" s="24" t="s">
        <v>112</v>
      </c>
      <c r="B62" s="30" t="s">
        <v>113</v>
      </c>
      <c r="C62" s="26" t="s">
        <v>42</v>
      </c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>
        <f t="shared" si="0"/>
        <v>0</v>
      </c>
      <c r="R62" s="27"/>
    </row>
    <row r="63" spans="1:18" s="23" customFormat="1" x14ac:dyDescent="0.25">
      <c r="A63" s="24" t="s">
        <v>114</v>
      </c>
      <c r="B63" s="32" t="s">
        <v>115</v>
      </c>
      <c r="C63" s="26" t="s">
        <v>42</v>
      </c>
      <c r="D63" s="27">
        <f>48.9726157601544+14.888</f>
        <v>63.860615760154396</v>
      </c>
      <c r="E63" s="27">
        <f>59.4670287501686+18.078</f>
        <v>77.545028750168598</v>
      </c>
      <c r="F63" s="27">
        <f>64.9299288353447+19.739</f>
        <v>84.668928835344701</v>
      </c>
      <c r="G63" s="27">
        <v>80.495480000000001</v>
      </c>
      <c r="H63" s="27">
        <f>64.423+21.51718</f>
        <v>85.940179999999998</v>
      </c>
      <c r="I63" s="27">
        <f>169.2722+51.45875</f>
        <v>220.73095000000001</v>
      </c>
      <c r="J63" s="27">
        <f>195.630324542168+56.376812</f>
        <v>252.00713654216801</v>
      </c>
      <c r="K63" s="27">
        <f>179.53498+38.03907</f>
        <v>217.57405</v>
      </c>
      <c r="L63" s="27"/>
      <c r="M63" s="27">
        <f>64.09171+19.9581</f>
        <v>84.049810000000008</v>
      </c>
      <c r="N63" s="27">
        <f>465.72689+141.58097</f>
        <v>607.30786000000001</v>
      </c>
      <c r="O63" s="27">
        <f>19.9581+65.32227</f>
        <v>85.280370000000005</v>
      </c>
      <c r="P63" s="27"/>
      <c r="Q63" s="27">
        <f t="shared" si="0"/>
        <v>688.13066000000003</v>
      </c>
      <c r="R63" s="27"/>
    </row>
    <row r="64" spans="1:18" s="23" customFormat="1" x14ac:dyDescent="0.25">
      <c r="A64" s="24" t="s">
        <v>116</v>
      </c>
      <c r="B64" s="32" t="s">
        <v>117</v>
      </c>
      <c r="C64" s="26" t="s">
        <v>42</v>
      </c>
      <c r="D64" s="27">
        <v>1.2954505599999999</v>
      </c>
      <c r="E64" s="27">
        <v>3.6989468970741801</v>
      </c>
      <c r="F64" s="27">
        <v>4.1722994299999998</v>
      </c>
      <c r="G64" s="27">
        <v>2.6052</v>
      </c>
      <c r="H64" s="27">
        <v>29.676269999999999</v>
      </c>
      <c r="I64" s="27">
        <v>10.525899000000001</v>
      </c>
      <c r="J64" s="27">
        <v>58.724283149999998</v>
      </c>
      <c r="K64" s="27">
        <v>23.50536</v>
      </c>
      <c r="L64" s="27"/>
      <c r="M64" s="27">
        <v>2.6052</v>
      </c>
      <c r="N64" s="27">
        <v>71.45317</v>
      </c>
      <c r="O64" s="27">
        <v>2.6052</v>
      </c>
      <c r="P64" s="27"/>
      <c r="Q64" s="27">
        <f t="shared" si="0"/>
        <v>41.846858999999995</v>
      </c>
      <c r="R64" s="27"/>
    </row>
    <row r="65" spans="1:18" s="23" customFormat="1" x14ac:dyDescent="0.25">
      <c r="A65" s="24" t="s">
        <v>118</v>
      </c>
      <c r="B65" s="30" t="s">
        <v>119</v>
      </c>
      <c r="C65" s="26" t="s">
        <v>42</v>
      </c>
      <c r="D65" s="27">
        <f>D64</f>
        <v>1.2954505599999999</v>
      </c>
      <c r="E65" s="27">
        <f t="shared" ref="E65:J65" si="9">E64</f>
        <v>3.6989468970741801</v>
      </c>
      <c r="F65" s="27">
        <f t="shared" si="9"/>
        <v>4.1722994299999998</v>
      </c>
      <c r="G65" s="27">
        <f t="shared" si="9"/>
        <v>2.6052</v>
      </c>
      <c r="H65" s="27">
        <f t="shared" si="9"/>
        <v>29.676269999999999</v>
      </c>
      <c r="I65" s="27">
        <f t="shared" si="9"/>
        <v>10.525899000000001</v>
      </c>
      <c r="J65" s="27">
        <f t="shared" si="9"/>
        <v>58.724283149999998</v>
      </c>
      <c r="K65" s="27">
        <f>K64</f>
        <v>23.50536</v>
      </c>
      <c r="L65" s="27"/>
      <c r="M65" s="27">
        <f>M64</f>
        <v>2.6052</v>
      </c>
      <c r="N65" s="27">
        <f>N64</f>
        <v>71.45317</v>
      </c>
      <c r="O65" s="27">
        <f t="shared" ref="O65" si="10">O64</f>
        <v>2.6052</v>
      </c>
      <c r="P65" s="27"/>
      <c r="Q65" s="27">
        <f t="shared" si="0"/>
        <v>41.846858999999995</v>
      </c>
      <c r="R65" s="27"/>
    </row>
    <row r="66" spans="1:18" s="23" customFormat="1" x14ac:dyDescent="0.25">
      <c r="A66" s="24" t="s">
        <v>120</v>
      </c>
      <c r="B66" s="30" t="s">
        <v>121</v>
      </c>
      <c r="C66" s="26" t="s">
        <v>42</v>
      </c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>
        <f t="shared" si="0"/>
        <v>0</v>
      </c>
      <c r="R66" s="27"/>
    </row>
    <row r="67" spans="1:18" s="23" customFormat="1" x14ac:dyDescent="0.25">
      <c r="A67" s="24" t="s">
        <v>122</v>
      </c>
      <c r="B67" s="30" t="s">
        <v>123</v>
      </c>
      <c r="C67" s="26" t="s">
        <v>42</v>
      </c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>
        <f t="shared" si="0"/>
        <v>0</v>
      </c>
      <c r="R67" s="27"/>
    </row>
    <row r="68" spans="1:18" s="23" customFormat="1" x14ac:dyDescent="0.25">
      <c r="A68" s="24" t="s">
        <v>124</v>
      </c>
      <c r="B68" s="30" t="s">
        <v>125</v>
      </c>
      <c r="C68" s="26" t="s">
        <v>42</v>
      </c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>
        <f t="shared" si="0"/>
        <v>0</v>
      </c>
      <c r="R68" s="27"/>
    </row>
    <row r="69" spans="1:18" s="23" customFormat="1" x14ac:dyDescent="0.25">
      <c r="A69" s="24" t="s">
        <v>126</v>
      </c>
      <c r="B69" s="30" t="s">
        <v>127</v>
      </c>
      <c r="C69" s="26" t="s">
        <v>42</v>
      </c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>
        <f t="shared" si="0"/>
        <v>0</v>
      </c>
      <c r="R69" s="27"/>
    </row>
    <row r="70" spans="1:18" s="23" customFormat="1" x14ac:dyDescent="0.25">
      <c r="A70" s="24" t="s">
        <v>128</v>
      </c>
      <c r="B70" s="32" t="s">
        <v>129</v>
      </c>
      <c r="C70" s="26" t="s">
        <v>42</v>
      </c>
      <c r="D70" s="27">
        <v>1.1781E-2</v>
      </c>
      <c r="E70" s="27">
        <f>8.23768639501204/1000</f>
        <v>8.2376863950120397E-3</v>
      </c>
      <c r="F70" s="27">
        <f>19.027/1000</f>
        <v>1.9027000000000002E-2</v>
      </c>
      <c r="G70" s="27">
        <v>1.37E-2</v>
      </c>
      <c r="H70" s="27">
        <f>H71+H72</f>
        <v>10.087729999999999</v>
      </c>
      <c r="I70" s="27">
        <v>1.7860000000000001E-2</v>
      </c>
      <c r="J70" s="27">
        <f>J71+J72</f>
        <v>18.282983000000002</v>
      </c>
      <c r="K70" s="27">
        <f>K71+K72</f>
        <v>14.59295</v>
      </c>
      <c r="L70" s="27"/>
      <c r="M70" s="27">
        <v>1.37E-2</v>
      </c>
      <c r="N70" s="27">
        <v>57.715020000000003</v>
      </c>
      <c r="O70" s="27">
        <v>1.37E-2</v>
      </c>
      <c r="P70" s="27"/>
      <c r="Q70" s="27">
        <f t="shared" si="0"/>
        <v>14.651910000000001</v>
      </c>
      <c r="R70" s="27"/>
    </row>
    <row r="71" spans="1:18" s="23" customFormat="1" x14ac:dyDescent="0.25">
      <c r="A71" s="24" t="s">
        <v>130</v>
      </c>
      <c r="B71" s="30" t="s">
        <v>131</v>
      </c>
      <c r="C71" s="26" t="s">
        <v>42</v>
      </c>
      <c r="D71" s="27"/>
      <c r="E71" s="27"/>
      <c r="F71" s="27"/>
      <c r="G71" s="27"/>
      <c r="H71" s="27">
        <v>10.071149999999999</v>
      </c>
      <c r="I71" s="27"/>
      <c r="J71" s="27">
        <v>18.260843000000001</v>
      </c>
      <c r="K71" s="27">
        <v>14.576370000000001</v>
      </c>
      <c r="L71" s="27"/>
      <c r="M71" s="27"/>
      <c r="N71" s="27">
        <v>21.00835</v>
      </c>
      <c r="O71" s="27"/>
      <c r="P71" s="27"/>
      <c r="Q71" s="27">
        <f t="shared" si="0"/>
        <v>14.576370000000001</v>
      </c>
      <c r="R71" s="27"/>
    </row>
    <row r="72" spans="1:18" s="23" customFormat="1" x14ac:dyDescent="0.25">
      <c r="A72" s="24" t="s">
        <v>132</v>
      </c>
      <c r="B72" s="30" t="s">
        <v>133</v>
      </c>
      <c r="C72" s="26" t="s">
        <v>42</v>
      </c>
      <c r="D72" s="27">
        <f>D70</f>
        <v>1.1781E-2</v>
      </c>
      <c r="E72" s="27">
        <f t="shared" ref="E72:F72" si="11">E70</f>
        <v>8.2376863950120397E-3</v>
      </c>
      <c r="F72" s="27">
        <f t="shared" si="11"/>
        <v>1.9027000000000002E-2</v>
      </c>
      <c r="G72" s="27">
        <v>1.37E-2</v>
      </c>
      <c r="H72" s="27">
        <v>1.6579999999999998E-2</v>
      </c>
      <c r="I72" s="27">
        <v>1.7860000000000001E-2</v>
      </c>
      <c r="J72" s="27">
        <f>22.14/1000</f>
        <v>2.214E-2</v>
      </c>
      <c r="K72" s="27">
        <f>16.58/1000</f>
        <v>1.6579999999999998E-2</v>
      </c>
      <c r="L72" s="27"/>
      <c r="M72" s="27">
        <f>M70</f>
        <v>1.37E-2</v>
      </c>
      <c r="N72" s="27">
        <f>36.52714+0.17499+4.53/1000</f>
        <v>36.706660000000007</v>
      </c>
      <c r="O72" s="27">
        <f>O70</f>
        <v>1.37E-2</v>
      </c>
      <c r="P72" s="27"/>
      <c r="Q72" s="27">
        <f t="shared" si="0"/>
        <v>7.554000000000001E-2</v>
      </c>
      <c r="R72" s="27"/>
    </row>
    <row r="73" spans="1:18" s="23" customFormat="1" x14ac:dyDescent="0.25">
      <c r="A73" s="24" t="s">
        <v>134</v>
      </c>
      <c r="B73" s="32" t="s">
        <v>135</v>
      </c>
      <c r="C73" s="26" t="s">
        <v>42</v>
      </c>
      <c r="D73" s="27">
        <f>D75+D76</f>
        <v>41.2449534466637</v>
      </c>
      <c r="E73" s="27">
        <f>E75+E76</f>
        <v>46.347820403794699</v>
      </c>
      <c r="F73" s="27">
        <f>F75+F76</f>
        <v>69.254899905000002</v>
      </c>
      <c r="G73" s="27">
        <f>G75+G76</f>
        <v>43.994700000000002</v>
      </c>
      <c r="H73" s="27">
        <f t="shared" ref="H73:I73" si="12">H75+H76</f>
        <v>144.14448999999999</v>
      </c>
      <c r="I73" s="27">
        <f t="shared" si="12"/>
        <v>64.475749999999991</v>
      </c>
      <c r="J73" s="27">
        <f>J75+J76</f>
        <v>76.849756199433102</v>
      </c>
      <c r="K73" s="27">
        <f>K75+K76</f>
        <v>57.118700000000004</v>
      </c>
      <c r="L73" s="27"/>
      <c r="M73" s="27">
        <f>M75+M76</f>
        <v>67.658770000000004</v>
      </c>
      <c r="N73" s="27">
        <f>N75+N76</f>
        <v>932.13345000000004</v>
      </c>
      <c r="O73" s="27">
        <f>O75+O76</f>
        <v>67.935819999999993</v>
      </c>
      <c r="P73" s="27"/>
      <c r="Q73" s="27">
        <f t="shared" si="0"/>
        <v>301.18374</v>
      </c>
      <c r="R73" s="27"/>
    </row>
    <row r="74" spans="1:18" s="23" customFormat="1" x14ac:dyDescent="0.25">
      <c r="A74" s="24" t="s">
        <v>136</v>
      </c>
      <c r="B74" s="30" t="s">
        <v>137</v>
      </c>
      <c r="C74" s="26" t="s">
        <v>42</v>
      </c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>
        <f t="shared" si="0"/>
        <v>0</v>
      </c>
      <c r="R74" s="27"/>
    </row>
    <row r="75" spans="1:18" s="23" customFormat="1" ht="15.75" customHeight="1" x14ac:dyDescent="0.25">
      <c r="A75" s="24" t="s">
        <v>138</v>
      </c>
      <c r="B75" s="30" t="s">
        <v>139</v>
      </c>
      <c r="C75" s="26" t="s">
        <v>42</v>
      </c>
      <c r="D75" s="27">
        <f>10.6599534466637</f>
        <v>10.6599534466637</v>
      </c>
      <c r="E75" s="27">
        <v>13.783820403794699</v>
      </c>
      <c r="F75" s="27">
        <v>12.37691538</v>
      </c>
      <c r="G75" s="27">
        <v>8.3466799999999992</v>
      </c>
      <c r="H75" s="27">
        <v>59.149290000000001</v>
      </c>
      <c r="I75" s="27">
        <v>0</v>
      </c>
      <c r="J75" s="27">
        <v>20.399946199433099</v>
      </c>
      <c r="K75" s="27">
        <f>25.83/1000</f>
        <v>2.5829999999999999E-2</v>
      </c>
      <c r="L75" s="27"/>
      <c r="M75" s="27">
        <v>8.3466799999999992</v>
      </c>
      <c r="N75" s="27">
        <v>469.90688999999998</v>
      </c>
      <c r="O75" s="27">
        <v>8.3466799999999992</v>
      </c>
      <c r="P75" s="27"/>
      <c r="Q75" s="27">
        <f t="shared" si="0"/>
        <v>25.065869999999997</v>
      </c>
      <c r="R75" s="27"/>
    </row>
    <row r="76" spans="1:18" s="23" customFormat="1" x14ac:dyDescent="0.25">
      <c r="A76" s="24" t="s">
        <v>140</v>
      </c>
      <c r="B76" s="30" t="s">
        <v>141</v>
      </c>
      <c r="C76" s="26" t="s">
        <v>42</v>
      </c>
      <c r="D76" s="27">
        <f>4.243+24.08+2.262</f>
        <v>30.585000000000001</v>
      </c>
      <c r="E76" s="27">
        <f>0.371+25.659+9.94-3.406</f>
        <v>32.564</v>
      </c>
      <c r="F76" s="27">
        <f>26.836984525+8.793+9.572+11.676</f>
        <v>56.877984525000002</v>
      </c>
      <c r="G76" s="27">
        <f>29.392+5.903+0.281+12.4353-3.77028-13.5+4.907</f>
        <v>35.648020000000002</v>
      </c>
      <c r="H76" s="27">
        <f>0.29396+7.50222+27.90608+12.4353+8.60798+21.87466+3.375+3</f>
        <v>84.995199999999997</v>
      </c>
      <c r="I76" s="27">
        <f>0.7846+16.50677+21.59834+11.52441-2.697+13.18213+3.5765</f>
        <v>64.475749999999991</v>
      </c>
      <c r="J76" s="27">
        <v>56.449809999999999</v>
      </c>
      <c r="K76" s="27">
        <f>29.50851+28.39637+0.83216+17.50754+7.65569+8.96556-35.77296</f>
        <v>57.092870000000005</v>
      </c>
      <c r="L76" s="27"/>
      <c r="M76" s="27">
        <f>0.297+6.24997+12.4353+7.1407+29.39212+3.797</f>
        <v>59.312089999999998</v>
      </c>
      <c r="N76" s="27">
        <f>2.15872+45.44811+109.58143+158.89422+6.47407+86.19211+45.8229+7.655</f>
        <v>462.22656000000001</v>
      </c>
      <c r="O76" s="27">
        <f>0.30278+6.36997+12.4353+7.1407+29.39212+3.94827</f>
        <v>59.589139999999993</v>
      </c>
      <c r="P76" s="27"/>
      <c r="Q76" s="27">
        <f t="shared" si="0"/>
        <v>276.11786999999998</v>
      </c>
      <c r="R76" s="27"/>
    </row>
    <row r="77" spans="1:18" s="23" customFormat="1" x14ac:dyDescent="0.25">
      <c r="A77" s="24" t="s">
        <v>142</v>
      </c>
      <c r="B77" s="32" t="s">
        <v>143</v>
      </c>
      <c r="C77" s="26" t="s">
        <v>144</v>
      </c>
      <c r="D77" s="27" t="s">
        <v>145</v>
      </c>
      <c r="E77" s="27" t="s">
        <v>145</v>
      </c>
      <c r="F77" s="27" t="s">
        <v>145</v>
      </c>
      <c r="G77" s="27" t="s">
        <v>145</v>
      </c>
      <c r="H77" s="27" t="s">
        <v>145</v>
      </c>
      <c r="I77" s="27" t="s">
        <v>145</v>
      </c>
      <c r="J77" s="27" t="s">
        <v>145</v>
      </c>
      <c r="K77" s="27" t="s">
        <v>145</v>
      </c>
      <c r="L77" s="27" t="s">
        <v>145</v>
      </c>
      <c r="M77" s="27" t="s">
        <v>145</v>
      </c>
      <c r="N77" s="27" t="s">
        <v>145</v>
      </c>
      <c r="O77" s="27" t="s">
        <v>145</v>
      </c>
      <c r="P77" s="27" t="s">
        <v>145</v>
      </c>
      <c r="Q77" s="27" t="s">
        <v>145</v>
      </c>
      <c r="R77" s="27" t="s">
        <v>145</v>
      </c>
    </row>
    <row r="78" spans="1:18" s="23" customFormat="1" x14ac:dyDescent="0.25">
      <c r="A78" s="24" t="s">
        <v>146</v>
      </c>
      <c r="B78" s="30" t="s">
        <v>147</v>
      </c>
      <c r="C78" s="26" t="s">
        <v>42</v>
      </c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>
        <f t="shared" si="0"/>
        <v>0</v>
      </c>
      <c r="R78" s="27"/>
    </row>
    <row r="79" spans="1:18" s="23" customFormat="1" x14ac:dyDescent="0.25">
      <c r="A79" s="24" t="s">
        <v>148</v>
      </c>
      <c r="B79" s="30" t="s">
        <v>149</v>
      </c>
      <c r="C79" s="26" t="s">
        <v>42</v>
      </c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>
        <f t="shared" si="0"/>
        <v>0</v>
      </c>
      <c r="R79" s="27"/>
    </row>
    <row r="80" spans="1:18" s="23" customFormat="1" x14ac:dyDescent="0.25">
      <c r="A80" s="24" t="s">
        <v>150</v>
      </c>
      <c r="B80" s="30" t="s">
        <v>151</v>
      </c>
      <c r="C80" s="26" t="s">
        <v>42</v>
      </c>
      <c r="D80" s="27">
        <v>11.298</v>
      </c>
      <c r="E80" s="27">
        <v>14.731999999999999</v>
      </c>
      <c r="F80" s="27">
        <v>10.067</v>
      </c>
      <c r="G80" s="27">
        <v>3.7170000000000001</v>
      </c>
      <c r="H80" s="27">
        <v>15.9953</v>
      </c>
      <c r="I80" s="27">
        <v>10.393330000000001</v>
      </c>
      <c r="J80" s="27">
        <v>25.1639658634085</v>
      </c>
      <c r="K80" s="27">
        <v>11.02346</v>
      </c>
      <c r="L80" s="27"/>
      <c r="M80" s="27">
        <v>3.9352399999999998</v>
      </c>
      <c r="N80" s="27">
        <v>28.595749999999999</v>
      </c>
      <c r="O80" s="27">
        <v>4.0107999999999997</v>
      </c>
      <c r="P80" s="27"/>
      <c r="Q80" s="27">
        <f>G80+I80+K80+M80+O80</f>
        <v>33.079830000000001</v>
      </c>
      <c r="R80" s="27"/>
    </row>
    <row r="81" spans="1:18" s="23" customFormat="1" x14ac:dyDescent="0.25">
      <c r="A81" s="24" t="s">
        <v>152</v>
      </c>
      <c r="B81" s="25" t="s">
        <v>153</v>
      </c>
      <c r="C81" s="26" t="s">
        <v>42</v>
      </c>
      <c r="D81" s="27">
        <f>D18-D33</f>
        <v>-4.1366382819774117E-4</v>
      </c>
      <c r="E81" s="27">
        <f t="shared" ref="E81:O81" si="13">E18-E33</f>
        <v>-3.7232392415376125E-4</v>
      </c>
      <c r="F81" s="27">
        <f t="shared" si="13"/>
        <v>-3.6972499970033823E-4</v>
      </c>
      <c r="G81" s="27">
        <f t="shared" si="13"/>
        <v>-2.2000000001298758E-4</v>
      </c>
      <c r="H81" s="27">
        <f t="shared" si="13"/>
        <v>0</v>
      </c>
      <c r="I81" s="27">
        <f t="shared" si="13"/>
        <v>3.0100000003585592E-4</v>
      </c>
      <c r="J81" s="27">
        <f t="shared" si="13"/>
        <v>-5.4194331369217252E-6</v>
      </c>
      <c r="K81" s="27">
        <f>K18-K33</f>
        <v>0</v>
      </c>
      <c r="L81" s="27">
        <f t="shared" si="13"/>
        <v>0</v>
      </c>
      <c r="M81" s="27">
        <f>M18-M33</f>
        <v>-4.9999999998817657E-4</v>
      </c>
      <c r="N81" s="27">
        <f>N18-N33</f>
        <v>-9.9999999747524271E-6</v>
      </c>
      <c r="O81" s="27">
        <f t="shared" si="13"/>
        <v>0</v>
      </c>
      <c r="P81" s="27"/>
      <c r="Q81" s="27">
        <f t="shared" si="0"/>
        <v>-4.1899999996530823E-4</v>
      </c>
      <c r="R81" s="27"/>
    </row>
    <row r="82" spans="1:18" s="23" customFormat="1" x14ac:dyDescent="0.25">
      <c r="A82" s="24" t="s">
        <v>154</v>
      </c>
      <c r="B82" s="28" t="s">
        <v>44</v>
      </c>
      <c r="C82" s="26" t="s">
        <v>42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</row>
    <row r="83" spans="1:18" s="23" customFormat="1" ht="31.5" x14ac:dyDescent="0.25">
      <c r="A83" s="24" t="s">
        <v>155</v>
      </c>
      <c r="B83" s="31" t="s">
        <v>46</v>
      </c>
      <c r="C83" s="26" t="s">
        <v>42</v>
      </c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</row>
    <row r="84" spans="1:18" s="23" customFormat="1" ht="31.5" x14ac:dyDescent="0.25">
      <c r="A84" s="24" t="s">
        <v>156</v>
      </c>
      <c r="B84" s="31" t="s">
        <v>48</v>
      </c>
      <c r="C84" s="26" t="s">
        <v>42</v>
      </c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</row>
    <row r="85" spans="1:18" s="23" customFormat="1" ht="31.5" x14ac:dyDescent="0.25">
      <c r="A85" s="24" t="s">
        <v>157</v>
      </c>
      <c r="B85" s="31" t="s">
        <v>50</v>
      </c>
      <c r="C85" s="26" t="s">
        <v>42</v>
      </c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</row>
    <row r="86" spans="1:18" s="23" customFormat="1" x14ac:dyDescent="0.25">
      <c r="A86" s="24" t="s">
        <v>158</v>
      </c>
      <c r="B86" s="28" t="s">
        <v>52</v>
      </c>
      <c r="C86" s="26" t="s">
        <v>42</v>
      </c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</row>
    <row r="87" spans="1:18" s="23" customFormat="1" x14ac:dyDescent="0.25">
      <c r="A87" s="24" t="s">
        <v>159</v>
      </c>
      <c r="B87" s="28" t="s">
        <v>54</v>
      </c>
      <c r="C87" s="26" t="s">
        <v>42</v>
      </c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</row>
    <row r="88" spans="1:18" s="23" customFormat="1" x14ac:dyDescent="0.25">
      <c r="A88" s="24" t="s">
        <v>160</v>
      </c>
      <c r="B88" s="28" t="s">
        <v>56</v>
      </c>
      <c r="C88" s="26" t="s">
        <v>42</v>
      </c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</row>
    <row r="89" spans="1:18" s="23" customFormat="1" x14ac:dyDescent="0.25">
      <c r="A89" s="24" t="s">
        <v>161</v>
      </c>
      <c r="B89" s="28" t="s">
        <v>58</v>
      </c>
      <c r="C89" s="26" t="s">
        <v>42</v>
      </c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</row>
    <row r="90" spans="1:18" s="23" customFormat="1" x14ac:dyDescent="0.25">
      <c r="A90" s="24" t="s">
        <v>162</v>
      </c>
      <c r="B90" s="28" t="s">
        <v>60</v>
      </c>
      <c r="C90" s="26" t="s">
        <v>42</v>
      </c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</row>
    <row r="91" spans="1:18" s="23" customFormat="1" x14ac:dyDescent="0.25">
      <c r="A91" s="24" t="s">
        <v>163</v>
      </c>
      <c r="B91" s="28" t="s">
        <v>62</v>
      </c>
      <c r="C91" s="26" t="s">
        <v>42</v>
      </c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</row>
    <row r="92" spans="1:18" s="23" customFormat="1" ht="31.5" x14ac:dyDescent="0.25">
      <c r="A92" s="24" t="s">
        <v>164</v>
      </c>
      <c r="B92" s="29" t="s">
        <v>64</v>
      </c>
      <c r="C92" s="26" t="s">
        <v>42</v>
      </c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</row>
    <row r="93" spans="1:18" s="23" customFormat="1" x14ac:dyDescent="0.25">
      <c r="A93" s="24" t="s">
        <v>165</v>
      </c>
      <c r="B93" s="31" t="s">
        <v>66</v>
      </c>
      <c r="C93" s="26" t="s">
        <v>42</v>
      </c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</row>
    <row r="94" spans="1:18" s="23" customFormat="1" x14ac:dyDescent="0.25">
      <c r="A94" s="24" t="s">
        <v>166</v>
      </c>
      <c r="B94" s="30" t="s">
        <v>68</v>
      </c>
      <c r="C94" s="26" t="s">
        <v>42</v>
      </c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</row>
    <row r="95" spans="1:18" s="23" customFormat="1" x14ac:dyDescent="0.25">
      <c r="A95" s="24" t="s">
        <v>167</v>
      </c>
      <c r="B95" s="28" t="s">
        <v>70</v>
      </c>
      <c r="C95" s="26" t="s">
        <v>42</v>
      </c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</row>
    <row r="96" spans="1:18" s="23" customFormat="1" x14ac:dyDescent="0.25">
      <c r="A96" s="24" t="s">
        <v>168</v>
      </c>
      <c r="B96" s="25" t="s">
        <v>169</v>
      </c>
      <c r="C96" s="26" t="s">
        <v>42</v>
      </c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</row>
    <row r="97" spans="1:18" s="23" customFormat="1" x14ac:dyDescent="0.25">
      <c r="A97" s="24" t="s">
        <v>25</v>
      </c>
      <c r="B97" s="29" t="s">
        <v>170</v>
      </c>
      <c r="C97" s="26" t="s">
        <v>42</v>
      </c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</row>
    <row r="98" spans="1:18" s="23" customFormat="1" x14ac:dyDescent="0.25">
      <c r="A98" s="24" t="s">
        <v>171</v>
      </c>
      <c r="B98" s="31" t="s">
        <v>172</v>
      </c>
      <c r="C98" s="26" t="s">
        <v>42</v>
      </c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</row>
    <row r="99" spans="1:18" s="23" customFormat="1" x14ac:dyDescent="0.25">
      <c r="A99" s="24" t="s">
        <v>173</v>
      </c>
      <c r="B99" s="31" t="s">
        <v>174</v>
      </c>
      <c r="C99" s="26" t="s">
        <v>42</v>
      </c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</row>
    <row r="100" spans="1:18" s="23" customFormat="1" x14ac:dyDescent="0.25">
      <c r="A100" s="24" t="s">
        <v>175</v>
      </c>
      <c r="B100" s="31" t="s">
        <v>176</v>
      </c>
      <c r="C100" s="26" t="s">
        <v>42</v>
      </c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</row>
    <row r="101" spans="1:18" s="23" customFormat="1" x14ac:dyDescent="0.25">
      <c r="A101" s="24" t="s">
        <v>177</v>
      </c>
      <c r="B101" s="33" t="s">
        <v>178</v>
      </c>
      <c r="C101" s="26" t="s">
        <v>42</v>
      </c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</row>
    <row r="102" spans="1:18" s="23" customFormat="1" x14ac:dyDescent="0.25">
      <c r="A102" s="24" t="s">
        <v>179</v>
      </c>
      <c r="B102" s="30" t="s">
        <v>180</v>
      </c>
      <c r="C102" s="26" t="s">
        <v>42</v>
      </c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</row>
    <row r="103" spans="1:18" s="23" customFormat="1" x14ac:dyDescent="0.25">
      <c r="A103" s="24" t="s">
        <v>181</v>
      </c>
      <c r="B103" s="31" t="s">
        <v>182</v>
      </c>
      <c r="C103" s="26" t="s">
        <v>42</v>
      </c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</row>
    <row r="104" spans="1:18" s="23" customFormat="1" x14ac:dyDescent="0.25">
      <c r="A104" s="24" t="s">
        <v>183</v>
      </c>
      <c r="B104" s="31" t="s">
        <v>184</v>
      </c>
      <c r="C104" s="26" t="s">
        <v>42</v>
      </c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</row>
    <row r="105" spans="1:18" s="23" customFormat="1" x14ac:dyDescent="0.25">
      <c r="A105" s="24" t="s">
        <v>26</v>
      </c>
      <c r="B105" s="32" t="s">
        <v>135</v>
      </c>
      <c r="C105" s="26" t="s">
        <v>42</v>
      </c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</row>
    <row r="106" spans="1:18" s="23" customFormat="1" x14ac:dyDescent="0.25">
      <c r="A106" s="24" t="s">
        <v>185</v>
      </c>
      <c r="B106" s="30" t="s">
        <v>186</v>
      </c>
      <c r="C106" s="26" t="s">
        <v>42</v>
      </c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</row>
    <row r="107" spans="1:18" s="23" customFormat="1" x14ac:dyDescent="0.25">
      <c r="A107" s="24" t="s">
        <v>187</v>
      </c>
      <c r="B107" s="30" t="s">
        <v>188</v>
      </c>
      <c r="C107" s="26" t="s">
        <v>42</v>
      </c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</row>
    <row r="108" spans="1:18" s="23" customFormat="1" x14ac:dyDescent="0.25">
      <c r="A108" s="24" t="s">
        <v>189</v>
      </c>
      <c r="B108" s="33" t="s">
        <v>190</v>
      </c>
      <c r="C108" s="26" t="s">
        <v>42</v>
      </c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</row>
    <row r="109" spans="1:18" s="23" customFormat="1" x14ac:dyDescent="0.25">
      <c r="A109" s="24" t="s">
        <v>191</v>
      </c>
      <c r="B109" s="30" t="s">
        <v>192</v>
      </c>
      <c r="C109" s="26" t="s">
        <v>42</v>
      </c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</row>
    <row r="110" spans="1:18" s="23" customFormat="1" x14ac:dyDescent="0.25">
      <c r="A110" s="24" t="s">
        <v>193</v>
      </c>
      <c r="B110" s="33" t="s">
        <v>194</v>
      </c>
      <c r="C110" s="26" t="s">
        <v>42</v>
      </c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</row>
    <row r="111" spans="1:18" s="23" customFormat="1" x14ac:dyDescent="0.25">
      <c r="A111" s="24" t="s">
        <v>195</v>
      </c>
      <c r="B111" s="33" t="s">
        <v>196</v>
      </c>
      <c r="C111" s="26" t="s">
        <v>42</v>
      </c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</row>
    <row r="112" spans="1:18" s="23" customFormat="1" x14ac:dyDescent="0.25">
      <c r="A112" s="24" t="s">
        <v>197</v>
      </c>
      <c r="B112" s="30" t="s">
        <v>198</v>
      </c>
      <c r="C112" s="26" t="s">
        <v>42</v>
      </c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</row>
    <row r="113" spans="1:18" s="23" customFormat="1" ht="15" customHeight="1" x14ac:dyDescent="0.25">
      <c r="A113" s="24" t="s">
        <v>199</v>
      </c>
      <c r="B113" s="30" t="s">
        <v>200</v>
      </c>
      <c r="C113" s="26" t="s">
        <v>42</v>
      </c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</row>
    <row r="114" spans="1:18" s="23" customFormat="1" x14ac:dyDescent="0.25">
      <c r="A114" s="24" t="s">
        <v>201</v>
      </c>
      <c r="B114" s="30" t="s">
        <v>202</v>
      </c>
      <c r="C114" s="26" t="s">
        <v>42</v>
      </c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</row>
    <row r="115" spans="1:18" s="23" customFormat="1" x14ac:dyDescent="0.25">
      <c r="A115" s="24" t="s">
        <v>203</v>
      </c>
      <c r="B115" s="25" t="s">
        <v>204</v>
      </c>
      <c r="C115" s="26" t="s">
        <v>42</v>
      </c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</row>
    <row r="116" spans="1:18" s="23" customFormat="1" x14ac:dyDescent="0.25">
      <c r="A116" s="24" t="s">
        <v>205</v>
      </c>
      <c r="B116" s="29" t="s">
        <v>44</v>
      </c>
      <c r="C116" s="26" t="s">
        <v>42</v>
      </c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</row>
    <row r="117" spans="1:18" s="23" customFormat="1" ht="31.5" x14ac:dyDescent="0.25">
      <c r="A117" s="24" t="s">
        <v>206</v>
      </c>
      <c r="B117" s="31" t="s">
        <v>46</v>
      </c>
      <c r="C117" s="26" t="s">
        <v>42</v>
      </c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</row>
    <row r="118" spans="1:18" s="23" customFormat="1" ht="31.5" x14ac:dyDescent="0.25">
      <c r="A118" s="24" t="s">
        <v>207</v>
      </c>
      <c r="B118" s="31" t="s">
        <v>48</v>
      </c>
      <c r="C118" s="26" t="s">
        <v>42</v>
      </c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</row>
    <row r="119" spans="1:18" s="23" customFormat="1" ht="31.5" x14ac:dyDescent="0.25">
      <c r="A119" s="24" t="s">
        <v>208</v>
      </c>
      <c r="B119" s="31" t="s">
        <v>50</v>
      </c>
      <c r="C119" s="26" t="s">
        <v>42</v>
      </c>
      <c r="D119" s="27"/>
      <c r="E119" s="35"/>
      <c r="F119" s="35"/>
      <c r="G119" s="35"/>
      <c r="H119" s="27"/>
      <c r="I119" s="35"/>
      <c r="J119" s="35"/>
      <c r="K119" s="35"/>
      <c r="L119" s="35"/>
      <c r="M119" s="35"/>
      <c r="N119" s="35"/>
      <c r="O119" s="35"/>
      <c r="P119" s="35"/>
      <c r="Q119" s="35"/>
      <c r="R119" s="35"/>
    </row>
    <row r="120" spans="1:18" s="23" customFormat="1" x14ac:dyDescent="0.25">
      <c r="A120" s="24" t="s">
        <v>209</v>
      </c>
      <c r="B120" s="28" t="s">
        <v>52</v>
      </c>
      <c r="C120" s="26" t="s">
        <v>42</v>
      </c>
      <c r="D120" s="27"/>
      <c r="E120" s="35"/>
      <c r="F120" s="35"/>
      <c r="G120" s="35"/>
      <c r="H120" s="27"/>
      <c r="I120" s="35"/>
      <c r="J120" s="35"/>
      <c r="K120" s="35"/>
      <c r="L120" s="35"/>
      <c r="M120" s="35"/>
      <c r="N120" s="35"/>
      <c r="O120" s="35"/>
      <c r="P120" s="35"/>
      <c r="Q120" s="35"/>
      <c r="R120" s="35"/>
    </row>
    <row r="121" spans="1:18" s="23" customFormat="1" x14ac:dyDescent="0.25">
      <c r="A121" s="24" t="s">
        <v>210</v>
      </c>
      <c r="B121" s="28" t="s">
        <v>54</v>
      </c>
      <c r="C121" s="26" t="s">
        <v>42</v>
      </c>
      <c r="D121" s="27"/>
      <c r="E121" s="35"/>
      <c r="F121" s="35"/>
      <c r="G121" s="35"/>
      <c r="H121" s="27"/>
      <c r="I121" s="35"/>
      <c r="J121" s="35"/>
      <c r="K121" s="35"/>
      <c r="L121" s="35"/>
      <c r="M121" s="35"/>
      <c r="N121" s="35"/>
      <c r="O121" s="35"/>
      <c r="P121" s="35"/>
      <c r="Q121" s="35"/>
      <c r="R121" s="35"/>
    </row>
    <row r="122" spans="1:18" s="23" customFormat="1" x14ac:dyDescent="0.25">
      <c r="A122" s="24" t="s">
        <v>211</v>
      </c>
      <c r="B122" s="28" t="s">
        <v>56</v>
      </c>
      <c r="C122" s="26" t="s">
        <v>42</v>
      </c>
      <c r="D122" s="27"/>
      <c r="E122" s="35"/>
      <c r="F122" s="35"/>
      <c r="G122" s="35"/>
      <c r="H122" s="27"/>
      <c r="I122" s="35"/>
      <c r="J122" s="35"/>
      <c r="K122" s="35"/>
      <c r="L122" s="35"/>
      <c r="M122" s="35"/>
      <c r="N122" s="35"/>
      <c r="O122" s="35"/>
      <c r="P122" s="35"/>
      <c r="Q122" s="35"/>
      <c r="R122" s="35"/>
    </row>
    <row r="123" spans="1:18" s="23" customFormat="1" x14ac:dyDescent="0.25">
      <c r="A123" s="24" t="s">
        <v>212</v>
      </c>
      <c r="B123" s="28" t="s">
        <v>58</v>
      </c>
      <c r="C123" s="26" t="s">
        <v>42</v>
      </c>
      <c r="D123" s="27"/>
      <c r="E123" s="35"/>
      <c r="F123" s="35"/>
      <c r="G123" s="35"/>
      <c r="H123" s="27"/>
      <c r="I123" s="35"/>
      <c r="J123" s="35"/>
      <c r="K123" s="35"/>
      <c r="L123" s="35"/>
      <c r="M123" s="35"/>
      <c r="N123" s="35"/>
      <c r="O123" s="35"/>
      <c r="P123" s="35"/>
      <c r="Q123" s="35"/>
      <c r="R123" s="35"/>
    </row>
    <row r="124" spans="1:18" s="23" customFormat="1" x14ac:dyDescent="0.25">
      <c r="A124" s="24" t="s">
        <v>213</v>
      </c>
      <c r="B124" s="28" t="s">
        <v>60</v>
      </c>
      <c r="C124" s="26" t="s">
        <v>42</v>
      </c>
      <c r="D124" s="27"/>
      <c r="E124" s="35"/>
      <c r="F124" s="35"/>
      <c r="G124" s="35"/>
      <c r="H124" s="27"/>
      <c r="I124" s="35"/>
      <c r="J124" s="35"/>
      <c r="K124" s="35"/>
      <c r="L124" s="35"/>
      <c r="M124" s="35"/>
      <c r="N124" s="35"/>
      <c r="O124" s="35"/>
      <c r="P124" s="35"/>
      <c r="Q124" s="35"/>
      <c r="R124" s="35"/>
    </row>
    <row r="125" spans="1:18" s="23" customFormat="1" x14ac:dyDescent="0.25">
      <c r="A125" s="24" t="s">
        <v>214</v>
      </c>
      <c r="B125" s="28" t="s">
        <v>62</v>
      </c>
      <c r="C125" s="26" t="s">
        <v>42</v>
      </c>
      <c r="D125" s="27"/>
      <c r="E125" s="35"/>
      <c r="F125" s="35"/>
      <c r="G125" s="35"/>
      <c r="H125" s="27"/>
      <c r="I125" s="35"/>
      <c r="J125" s="35"/>
      <c r="K125" s="35"/>
      <c r="L125" s="35"/>
      <c r="M125" s="35"/>
      <c r="N125" s="35"/>
      <c r="O125" s="35"/>
      <c r="P125" s="35"/>
      <c r="Q125" s="35"/>
      <c r="R125" s="35"/>
    </row>
    <row r="126" spans="1:18" s="23" customFormat="1" ht="31.5" x14ac:dyDescent="0.25">
      <c r="A126" s="24" t="s">
        <v>215</v>
      </c>
      <c r="B126" s="29" t="s">
        <v>64</v>
      </c>
      <c r="C126" s="26" t="s">
        <v>42</v>
      </c>
      <c r="D126" s="27"/>
      <c r="E126" s="35"/>
      <c r="F126" s="35"/>
      <c r="G126" s="35"/>
      <c r="H126" s="27"/>
      <c r="I126" s="35"/>
      <c r="J126" s="35"/>
      <c r="K126" s="35"/>
      <c r="L126" s="35"/>
      <c r="M126" s="35"/>
      <c r="N126" s="35"/>
      <c r="O126" s="35"/>
      <c r="P126" s="35"/>
      <c r="Q126" s="35"/>
      <c r="R126" s="35"/>
    </row>
    <row r="127" spans="1:18" s="23" customFormat="1" x14ac:dyDescent="0.25">
      <c r="A127" s="24" t="s">
        <v>216</v>
      </c>
      <c r="B127" s="30" t="s">
        <v>66</v>
      </c>
      <c r="C127" s="26" t="s">
        <v>42</v>
      </c>
      <c r="D127" s="27"/>
      <c r="E127" s="35"/>
      <c r="F127" s="35"/>
      <c r="G127" s="35"/>
      <c r="H127" s="27"/>
      <c r="I127" s="35"/>
      <c r="J127" s="35"/>
      <c r="K127" s="35"/>
      <c r="L127" s="35"/>
      <c r="M127" s="35"/>
      <c r="N127" s="35"/>
      <c r="O127" s="35"/>
      <c r="P127" s="35"/>
      <c r="Q127" s="35"/>
      <c r="R127" s="35"/>
    </row>
    <row r="128" spans="1:18" s="23" customFormat="1" x14ac:dyDescent="0.25">
      <c r="A128" s="24" t="s">
        <v>217</v>
      </c>
      <c r="B128" s="30" t="s">
        <v>68</v>
      </c>
      <c r="C128" s="26" t="s">
        <v>42</v>
      </c>
      <c r="D128" s="27"/>
      <c r="E128" s="35"/>
      <c r="F128" s="35"/>
      <c r="G128" s="35"/>
      <c r="H128" s="27"/>
      <c r="I128" s="35"/>
      <c r="J128" s="35"/>
      <c r="K128" s="35"/>
      <c r="L128" s="35"/>
      <c r="M128" s="35"/>
      <c r="N128" s="35"/>
      <c r="O128" s="35"/>
      <c r="P128" s="35"/>
      <c r="Q128" s="35"/>
      <c r="R128" s="35"/>
    </row>
    <row r="129" spans="1:18" s="23" customFormat="1" x14ac:dyDescent="0.25">
      <c r="A129" s="24" t="s">
        <v>218</v>
      </c>
      <c r="B129" s="28" t="s">
        <v>70</v>
      </c>
      <c r="C129" s="26" t="s">
        <v>42</v>
      </c>
      <c r="D129" s="27"/>
      <c r="E129" s="35"/>
      <c r="F129" s="35"/>
      <c r="G129" s="35"/>
      <c r="H129" s="27"/>
      <c r="I129" s="35"/>
      <c r="J129" s="35"/>
      <c r="K129" s="35"/>
      <c r="L129" s="35"/>
      <c r="M129" s="35"/>
      <c r="N129" s="35"/>
      <c r="O129" s="35"/>
      <c r="P129" s="35"/>
      <c r="Q129" s="35"/>
      <c r="R129" s="35"/>
    </row>
    <row r="130" spans="1:18" s="23" customFormat="1" x14ac:dyDescent="0.25">
      <c r="A130" s="24" t="s">
        <v>219</v>
      </c>
      <c r="B130" s="25" t="s">
        <v>220</v>
      </c>
      <c r="C130" s="26" t="s">
        <v>42</v>
      </c>
      <c r="D130" s="27"/>
      <c r="E130" s="35"/>
      <c r="F130" s="35"/>
      <c r="G130" s="35"/>
      <c r="H130" s="27"/>
      <c r="I130" s="35"/>
      <c r="J130" s="35"/>
      <c r="K130" s="35"/>
      <c r="L130" s="35"/>
      <c r="M130" s="35"/>
      <c r="N130" s="35"/>
      <c r="O130" s="35"/>
      <c r="P130" s="35"/>
      <c r="Q130" s="35"/>
      <c r="R130" s="35"/>
    </row>
    <row r="131" spans="1:18" s="23" customFormat="1" x14ac:dyDescent="0.25">
      <c r="A131" s="24" t="s">
        <v>221</v>
      </c>
      <c r="B131" s="28" t="s">
        <v>44</v>
      </c>
      <c r="C131" s="26" t="s">
        <v>42</v>
      </c>
      <c r="D131" s="27"/>
      <c r="E131" s="35"/>
      <c r="F131" s="35"/>
      <c r="G131" s="35"/>
      <c r="H131" s="27"/>
      <c r="I131" s="35"/>
      <c r="J131" s="35"/>
      <c r="K131" s="35"/>
      <c r="L131" s="35"/>
      <c r="M131" s="35"/>
      <c r="N131" s="35"/>
      <c r="O131" s="35"/>
      <c r="P131" s="35"/>
      <c r="Q131" s="35"/>
      <c r="R131" s="35"/>
    </row>
    <row r="132" spans="1:18" s="23" customFormat="1" ht="31.5" x14ac:dyDescent="0.25">
      <c r="A132" s="24" t="s">
        <v>222</v>
      </c>
      <c r="B132" s="31" t="s">
        <v>46</v>
      </c>
      <c r="C132" s="26" t="s">
        <v>42</v>
      </c>
      <c r="D132" s="27"/>
      <c r="E132" s="35"/>
      <c r="F132" s="35"/>
      <c r="G132" s="35"/>
      <c r="H132" s="27"/>
      <c r="I132" s="35"/>
      <c r="J132" s="35"/>
      <c r="K132" s="35"/>
      <c r="L132" s="35"/>
      <c r="M132" s="35"/>
      <c r="N132" s="35"/>
      <c r="O132" s="35"/>
      <c r="P132" s="35"/>
      <c r="Q132" s="35"/>
      <c r="R132" s="35"/>
    </row>
    <row r="133" spans="1:18" s="23" customFormat="1" ht="31.5" x14ac:dyDescent="0.25">
      <c r="A133" s="24" t="s">
        <v>223</v>
      </c>
      <c r="B133" s="31" t="s">
        <v>48</v>
      </c>
      <c r="C133" s="26" t="s">
        <v>42</v>
      </c>
      <c r="D133" s="27"/>
      <c r="E133" s="35"/>
      <c r="F133" s="35"/>
      <c r="G133" s="35"/>
      <c r="H133" s="27"/>
      <c r="I133" s="35"/>
      <c r="J133" s="35"/>
      <c r="K133" s="35"/>
      <c r="L133" s="35"/>
      <c r="M133" s="35"/>
      <c r="N133" s="35"/>
      <c r="O133" s="35"/>
      <c r="P133" s="35"/>
      <c r="Q133" s="35"/>
      <c r="R133" s="35"/>
    </row>
    <row r="134" spans="1:18" s="23" customFormat="1" ht="31.5" x14ac:dyDescent="0.25">
      <c r="A134" s="24" t="s">
        <v>224</v>
      </c>
      <c r="B134" s="31" t="s">
        <v>50</v>
      </c>
      <c r="C134" s="26" t="s">
        <v>42</v>
      </c>
      <c r="D134" s="27"/>
      <c r="E134" s="35"/>
      <c r="F134" s="35"/>
      <c r="G134" s="35"/>
      <c r="H134" s="27"/>
      <c r="I134" s="35"/>
      <c r="J134" s="35"/>
      <c r="K134" s="35"/>
      <c r="L134" s="35"/>
      <c r="M134" s="35"/>
      <c r="N134" s="35"/>
      <c r="O134" s="35"/>
      <c r="P134" s="35"/>
      <c r="Q134" s="35"/>
      <c r="R134" s="35"/>
    </row>
    <row r="135" spans="1:18" s="23" customFormat="1" x14ac:dyDescent="0.25">
      <c r="A135" s="24" t="s">
        <v>225</v>
      </c>
      <c r="B135" s="32" t="s">
        <v>226</v>
      </c>
      <c r="C135" s="26" t="s">
        <v>42</v>
      </c>
      <c r="D135" s="27"/>
      <c r="E135" s="35"/>
      <c r="F135" s="35"/>
      <c r="G135" s="27"/>
      <c r="H135" s="27"/>
      <c r="I135" s="35"/>
      <c r="J135" s="35"/>
      <c r="K135" s="35"/>
      <c r="L135" s="35"/>
      <c r="M135" s="35"/>
      <c r="N135" s="35"/>
      <c r="O135" s="35"/>
      <c r="P135" s="35"/>
      <c r="Q135" s="35"/>
      <c r="R135" s="35"/>
    </row>
    <row r="136" spans="1:18" s="23" customFormat="1" x14ac:dyDescent="0.25">
      <c r="A136" s="24" t="s">
        <v>227</v>
      </c>
      <c r="B136" s="32" t="s">
        <v>228</v>
      </c>
      <c r="C136" s="26" t="s">
        <v>42</v>
      </c>
      <c r="D136" s="27"/>
      <c r="E136" s="35"/>
      <c r="F136" s="35"/>
      <c r="G136" s="27"/>
      <c r="H136" s="27"/>
      <c r="I136" s="35"/>
      <c r="J136" s="35"/>
      <c r="K136" s="35"/>
      <c r="L136" s="35"/>
      <c r="M136" s="35"/>
      <c r="N136" s="35"/>
      <c r="O136" s="35"/>
      <c r="P136" s="35"/>
      <c r="Q136" s="35"/>
      <c r="R136" s="35"/>
    </row>
    <row r="137" spans="1:18" s="23" customFormat="1" x14ac:dyDescent="0.25">
      <c r="A137" s="24" t="s">
        <v>229</v>
      </c>
      <c r="B137" s="32" t="s">
        <v>230</v>
      </c>
      <c r="C137" s="26" t="s">
        <v>42</v>
      </c>
      <c r="D137" s="27"/>
      <c r="E137" s="35"/>
      <c r="F137" s="35"/>
      <c r="G137" s="27"/>
      <c r="H137" s="27"/>
      <c r="I137" s="35"/>
      <c r="J137" s="35"/>
      <c r="K137" s="35"/>
      <c r="L137" s="35"/>
      <c r="M137" s="35"/>
      <c r="N137" s="35"/>
      <c r="O137" s="35"/>
      <c r="P137" s="35"/>
      <c r="Q137" s="35"/>
      <c r="R137" s="35"/>
    </row>
    <row r="138" spans="1:18" s="23" customFormat="1" x14ac:dyDescent="0.25">
      <c r="A138" s="24" t="s">
        <v>231</v>
      </c>
      <c r="B138" s="32" t="s">
        <v>232</v>
      </c>
      <c r="C138" s="26" t="s">
        <v>42</v>
      </c>
      <c r="D138" s="27"/>
      <c r="E138" s="35"/>
      <c r="F138" s="35"/>
      <c r="G138" s="27"/>
      <c r="H138" s="27"/>
      <c r="I138" s="35"/>
      <c r="J138" s="35"/>
      <c r="K138" s="35"/>
      <c r="L138" s="35"/>
      <c r="M138" s="35"/>
      <c r="N138" s="35"/>
      <c r="O138" s="35"/>
      <c r="P138" s="35"/>
      <c r="Q138" s="35"/>
      <c r="R138" s="35"/>
    </row>
    <row r="139" spans="1:18" s="23" customFormat="1" x14ac:dyDescent="0.25">
      <c r="A139" s="24" t="s">
        <v>233</v>
      </c>
      <c r="B139" s="32" t="s">
        <v>234</v>
      </c>
      <c r="C139" s="26" t="s">
        <v>42</v>
      </c>
      <c r="D139" s="27"/>
      <c r="E139" s="35"/>
      <c r="F139" s="35"/>
      <c r="G139" s="27"/>
      <c r="H139" s="27"/>
      <c r="I139" s="35"/>
      <c r="J139" s="35"/>
      <c r="K139" s="35"/>
      <c r="L139" s="35"/>
      <c r="M139" s="35"/>
      <c r="N139" s="35"/>
      <c r="O139" s="35"/>
      <c r="P139" s="35"/>
      <c r="Q139" s="35"/>
      <c r="R139" s="35"/>
    </row>
    <row r="140" spans="1:18" s="23" customFormat="1" x14ac:dyDescent="0.25">
      <c r="A140" s="24" t="s">
        <v>235</v>
      </c>
      <c r="B140" s="32" t="s">
        <v>236</v>
      </c>
      <c r="C140" s="26" t="s">
        <v>42</v>
      </c>
      <c r="D140" s="27"/>
      <c r="E140" s="35"/>
      <c r="F140" s="35"/>
      <c r="G140" s="27"/>
      <c r="H140" s="27"/>
      <c r="I140" s="35"/>
      <c r="J140" s="35"/>
      <c r="K140" s="35"/>
      <c r="L140" s="35"/>
      <c r="M140" s="35"/>
      <c r="N140" s="35"/>
      <c r="O140" s="35"/>
      <c r="P140" s="35"/>
      <c r="Q140" s="35"/>
      <c r="R140" s="35"/>
    </row>
    <row r="141" spans="1:18" s="23" customFormat="1" ht="31.5" x14ac:dyDescent="0.25">
      <c r="A141" s="24" t="s">
        <v>237</v>
      </c>
      <c r="B141" s="32" t="s">
        <v>64</v>
      </c>
      <c r="C141" s="26" t="s">
        <v>42</v>
      </c>
      <c r="D141" s="27"/>
      <c r="E141" s="35"/>
      <c r="F141" s="35"/>
      <c r="G141" s="27"/>
      <c r="H141" s="27"/>
      <c r="I141" s="35"/>
      <c r="J141" s="35"/>
      <c r="K141" s="35"/>
      <c r="L141" s="35"/>
      <c r="M141" s="35"/>
      <c r="N141" s="35"/>
      <c r="O141" s="35"/>
      <c r="P141" s="35"/>
      <c r="Q141" s="35"/>
      <c r="R141" s="35"/>
    </row>
    <row r="142" spans="1:18" s="23" customFormat="1" x14ac:dyDescent="0.25">
      <c r="A142" s="24" t="s">
        <v>238</v>
      </c>
      <c r="B142" s="30" t="s">
        <v>239</v>
      </c>
      <c r="C142" s="26" t="s">
        <v>42</v>
      </c>
      <c r="D142" s="27"/>
      <c r="E142" s="35"/>
      <c r="F142" s="35"/>
      <c r="G142" s="27"/>
      <c r="H142" s="27"/>
      <c r="I142" s="35"/>
      <c r="J142" s="35"/>
      <c r="K142" s="35"/>
      <c r="L142" s="35"/>
      <c r="M142" s="35"/>
      <c r="N142" s="35"/>
      <c r="O142" s="35"/>
      <c r="P142" s="35"/>
      <c r="Q142" s="35"/>
      <c r="R142" s="35"/>
    </row>
    <row r="143" spans="1:18" s="23" customFormat="1" x14ac:dyDescent="0.25">
      <c r="A143" s="24" t="s">
        <v>240</v>
      </c>
      <c r="B143" s="30" t="s">
        <v>68</v>
      </c>
      <c r="C143" s="26" t="s">
        <v>42</v>
      </c>
      <c r="D143" s="27"/>
      <c r="E143" s="35"/>
      <c r="F143" s="35"/>
      <c r="G143" s="27"/>
      <c r="H143" s="27"/>
      <c r="I143" s="35"/>
      <c r="J143" s="35"/>
      <c r="K143" s="35"/>
      <c r="L143" s="35"/>
      <c r="M143" s="35"/>
      <c r="N143" s="35"/>
      <c r="O143" s="35"/>
      <c r="P143" s="35"/>
      <c r="Q143" s="35"/>
      <c r="R143" s="35"/>
    </row>
    <row r="144" spans="1:18" s="23" customFormat="1" x14ac:dyDescent="0.25">
      <c r="A144" s="24" t="s">
        <v>241</v>
      </c>
      <c r="B144" s="32" t="s">
        <v>242</v>
      </c>
      <c r="C144" s="26" t="s">
        <v>42</v>
      </c>
      <c r="D144" s="27"/>
      <c r="E144" s="35"/>
      <c r="F144" s="35"/>
      <c r="G144" s="27"/>
      <c r="H144" s="27"/>
      <c r="I144" s="35"/>
      <c r="J144" s="35"/>
      <c r="K144" s="35"/>
      <c r="L144" s="35"/>
      <c r="M144" s="35"/>
      <c r="N144" s="35"/>
      <c r="O144" s="35"/>
      <c r="P144" s="35"/>
      <c r="Q144" s="35"/>
      <c r="R144" s="35"/>
    </row>
    <row r="145" spans="1:18" s="23" customFormat="1" x14ac:dyDescent="0.25">
      <c r="A145" s="24" t="s">
        <v>243</v>
      </c>
      <c r="B145" s="25" t="s">
        <v>244</v>
      </c>
      <c r="C145" s="26" t="s">
        <v>42</v>
      </c>
      <c r="D145" s="27"/>
      <c r="E145" s="27"/>
      <c r="F145" s="27"/>
      <c r="G145" s="27"/>
      <c r="H145" s="27"/>
      <c r="I145" s="35"/>
      <c r="J145" s="35"/>
      <c r="K145" s="35"/>
      <c r="L145" s="35"/>
      <c r="M145" s="35"/>
      <c r="N145" s="35"/>
      <c r="O145" s="35"/>
      <c r="P145" s="35"/>
      <c r="Q145" s="35"/>
      <c r="R145" s="35"/>
    </row>
    <row r="146" spans="1:18" s="23" customFormat="1" x14ac:dyDescent="0.25">
      <c r="A146" s="24" t="s">
        <v>245</v>
      </c>
      <c r="B146" s="28" t="s">
        <v>44</v>
      </c>
      <c r="C146" s="26" t="s">
        <v>42</v>
      </c>
      <c r="D146" s="27"/>
      <c r="E146" s="35"/>
      <c r="F146" s="35"/>
      <c r="G146" s="27"/>
      <c r="H146" s="27"/>
      <c r="I146" s="35"/>
      <c r="J146" s="35"/>
      <c r="K146" s="35"/>
      <c r="L146" s="35"/>
      <c r="M146" s="35"/>
      <c r="N146" s="35"/>
      <c r="O146" s="35"/>
      <c r="P146" s="35"/>
      <c r="Q146" s="35"/>
      <c r="R146" s="35"/>
    </row>
    <row r="147" spans="1:18" s="23" customFormat="1" ht="31.5" x14ac:dyDescent="0.25">
      <c r="A147" s="24" t="s">
        <v>246</v>
      </c>
      <c r="B147" s="31" t="s">
        <v>46</v>
      </c>
      <c r="C147" s="26" t="s">
        <v>42</v>
      </c>
      <c r="D147" s="27"/>
      <c r="E147" s="35"/>
      <c r="F147" s="35"/>
      <c r="G147" s="27"/>
      <c r="H147" s="27"/>
      <c r="I147" s="35"/>
      <c r="J147" s="35"/>
      <c r="K147" s="35"/>
      <c r="L147" s="35"/>
      <c r="M147" s="35"/>
      <c r="N147" s="35"/>
      <c r="O147" s="35"/>
      <c r="P147" s="35"/>
      <c r="Q147" s="35"/>
      <c r="R147" s="35"/>
    </row>
    <row r="148" spans="1:18" s="23" customFormat="1" ht="31.5" x14ac:dyDescent="0.25">
      <c r="A148" s="24" t="s">
        <v>247</v>
      </c>
      <c r="B148" s="31" t="s">
        <v>48</v>
      </c>
      <c r="C148" s="26" t="s">
        <v>42</v>
      </c>
      <c r="D148" s="27"/>
      <c r="E148" s="35"/>
      <c r="F148" s="35"/>
      <c r="G148" s="27"/>
      <c r="H148" s="27"/>
      <c r="I148" s="35"/>
      <c r="J148" s="35"/>
      <c r="K148" s="35"/>
      <c r="L148" s="35"/>
      <c r="M148" s="35"/>
      <c r="N148" s="35"/>
      <c r="O148" s="35"/>
      <c r="P148" s="35"/>
      <c r="Q148" s="35"/>
      <c r="R148" s="35"/>
    </row>
    <row r="149" spans="1:18" s="23" customFormat="1" ht="31.5" x14ac:dyDescent="0.25">
      <c r="A149" s="24" t="s">
        <v>248</v>
      </c>
      <c r="B149" s="31" t="s">
        <v>50</v>
      </c>
      <c r="C149" s="26" t="s">
        <v>42</v>
      </c>
      <c r="D149" s="27"/>
      <c r="E149" s="35"/>
      <c r="F149" s="35"/>
      <c r="G149" s="27"/>
      <c r="H149" s="27"/>
      <c r="I149" s="35"/>
      <c r="J149" s="35"/>
      <c r="K149" s="35"/>
      <c r="L149" s="35"/>
      <c r="M149" s="35"/>
      <c r="N149" s="35"/>
      <c r="O149" s="35"/>
      <c r="P149" s="35"/>
      <c r="Q149" s="35"/>
      <c r="R149" s="35"/>
    </row>
    <row r="150" spans="1:18" s="23" customFormat="1" x14ac:dyDescent="0.25">
      <c r="A150" s="24" t="s">
        <v>249</v>
      </c>
      <c r="B150" s="28" t="s">
        <v>52</v>
      </c>
      <c r="C150" s="26" t="s">
        <v>42</v>
      </c>
      <c r="D150" s="27"/>
      <c r="E150" s="35"/>
      <c r="F150" s="35"/>
      <c r="G150" s="27"/>
      <c r="H150" s="27"/>
      <c r="I150" s="35"/>
      <c r="J150" s="35"/>
      <c r="K150" s="35"/>
      <c r="L150" s="35"/>
      <c r="M150" s="35"/>
      <c r="N150" s="35"/>
      <c r="O150" s="35"/>
      <c r="P150" s="35"/>
      <c r="Q150" s="35"/>
      <c r="R150" s="35"/>
    </row>
    <row r="151" spans="1:18" s="23" customFormat="1" x14ac:dyDescent="0.25">
      <c r="A151" s="24" t="s">
        <v>250</v>
      </c>
      <c r="B151" s="28" t="s">
        <v>54</v>
      </c>
      <c r="C151" s="26" t="s">
        <v>42</v>
      </c>
      <c r="D151" s="27"/>
      <c r="E151" s="35"/>
      <c r="F151" s="35"/>
      <c r="G151" s="27"/>
      <c r="H151" s="27"/>
      <c r="I151" s="35"/>
      <c r="J151" s="35"/>
      <c r="K151" s="35"/>
      <c r="L151" s="35"/>
      <c r="M151" s="35"/>
      <c r="N151" s="35"/>
      <c r="O151" s="35"/>
      <c r="P151" s="35"/>
      <c r="Q151" s="35"/>
      <c r="R151" s="35"/>
    </row>
    <row r="152" spans="1:18" s="23" customFormat="1" x14ac:dyDescent="0.25">
      <c r="A152" s="24" t="s">
        <v>251</v>
      </c>
      <c r="B152" s="28" t="s">
        <v>56</v>
      </c>
      <c r="C152" s="26" t="s">
        <v>42</v>
      </c>
      <c r="D152" s="27"/>
      <c r="E152" s="35"/>
      <c r="F152" s="35"/>
      <c r="G152" s="27"/>
      <c r="H152" s="27"/>
      <c r="I152" s="35"/>
      <c r="J152" s="35"/>
      <c r="K152" s="35"/>
      <c r="L152" s="35"/>
      <c r="M152" s="35"/>
      <c r="N152" s="35"/>
      <c r="O152" s="35"/>
      <c r="P152" s="35"/>
      <c r="Q152" s="35"/>
      <c r="R152" s="35"/>
    </row>
    <row r="153" spans="1:18" s="23" customFormat="1" x14ac:dyDescent="0.25">
      <c r="A153" s="24" t="s">
        <v>252</v>
      </c>
      <c r="B153" s="29" t="s">
        <v>58</v>
      </c>
      <c r="C153" s="26" t="s">
        <v>42</v>
      </c>
      <c r="D153" s="27"/>
      <c r="E153" s="35"/>
      <c r="F153" s="35"/>
      <c r="G153" s="27"/>
      <c r="H153" s="27"/>
      <c r="I153" s="35"/>
      <c r="J153" s="35"/>
      <c r="K153" s="35"/>
      <c r="L153" s="35"/>
      <c r="M153" s="35"/>
      <c r="N153" s="35"/>
      <c r="O153" s="35"/>
      <c r="P153" s="35"/>
      <c r="Q153" s="35"/>
      <c r="R153" s="35"/>
    </row>
    <row r="154" spans="1:18" s="23" customFormat="1" x14ac:dyDescent="0.25">
      <c r="A154" s="24" t="s">
        <v>253</v>
      </c>
      <c r="B154" s="28" t="s">
        <v>60</v>
      </c>
      <c r="C154" s="26" t="s">
        <v>42</v>
      </c>
      <c r="D154" s="27"/>
      <c r="E154" s="35"/>
      <c r="F154" s="35"/>
      <c r="G154" s="27"/>
      <c r="H154" s="27"/>
      <c r="I154" s="35"/>
      <c r="J154" s="35"/>
      <c r="K154" s="35"/>
      <c r="L154" s="35"/>
      <c r="M154" s="35"/>
      <c r="N154" s="35"/>
      <c r="O154" s="35"/>
      <c r="P154" s="35"/>
      <c r="Q154" s="35"/>
      <c r="R154" s="35"/>
    </row>
    <row r="155" spans="1:18" s="23" customFormat="1" x14ac:dyDescent="0.25">
      <c r="A155" s="24" t="s">
        <v>254</v>
      </c>
      <c r="B155" s="28" t="s">
        <v>62</v>
      </c>
      <c r="C155" s="26" t="s">
        <v>42</v>
      </c>
      <c r="D155" s="27"/>
      <c r="E155" s="35"/>
      <c r="F155" s="35"/>
      <c r="G155" s="35"/>
      <c r="H155" s="27"/>
      <c r="I155" s="35"/>
      <c r="J155" s="35"/>
      <c r="K155" s="35"/>
      <c r="L155" s="35"/>
      <c r="M155" s="35"/>
      <c r="N155" s="35"/>
      <c r="O155" s="35"/>
      <c r="P155" s="35"/>
      <c r="Q155" s="35"/>
      <c r="R155" s="35"/>
    </row>
    <row r="156" spans="1:18" s="23" customFormat="1" ht="31.5" x14ac:dyDescent="0.25">
      <c r="A156" s="24" t="s">
        <v>255</v>
      </c>
      <c r="B156" s="29" t="s">
        <v>64</v>
      </c>
      <c r="C156" s="26" t="s">
        <v>42</v>
      </c>
      <c r="D156" s="27"/>
      <c r="E156" s="35"/>
      <c r="F156" s="35"/>
      <c r="G156" s="35"/>
      <c r="H156" s="27"/>
      <c r="I156" s="35"/>
      <c r="J156" s="35"/>
      <c r="K156" s="35"/>
      <c r="L156" s="35"/>
      <c r="M156" s="35"/>
      <c r="N156" s="35"/>
      <c r="O156" s="35"/>
      <c r="P156" s="35"/>
      <c r="Q156" s="35"/>
      <c r="R156" s="35"/>
    </row>
    <row r="157" spans="1:18" s="23" customFormat="1" x14ac:dyDescent="0.25">
      <c r="A157" s="24" t="s">
        <v>256</v>
      </c>
      <c r="B157" s="30" t="s">
        <v>66</v>
      </c>
      <c r="C157" s="26" t="s">
        <v>42</v>
      </c>
      <c r="D157" s="27"/>
      <c r="E157" s="35"/>
      <c r="F157" s="35"/>
      <c r="G157" s="35"/>
      <c r="H157" s="27"/>
      <c r="I157" s="35"/>
      <c r="J157" s="35"/>
      <c r="K157" s="35"/>
      <c r="L157" s="35"/>
      <c r="M157" s="35"/>
      <c r="N157" s="35"/>
      <c r="O157" s="35"/>
      <c r="P157" s="35"/>
      <c r="Q157" s="35"/>
      <c r="R157" s="35"/>
    </row>
    <row r="158" spans="1:18" s="23" customFormat="1" x14ac:dyDescent="0.25">
      <c r="A158" s="24" t="s">
        <v>257</v>
      </c>
      <c r="B158" s="30" t="s">
        <v>68</v>
      </c>
      <c r="C158" s="26" t="s">
        <v>42</v>
      </c>
      <c r="D158" s="27"/>
      <c r="E158" s="35"/>
      <c r="F158" s="35"/>
      <c r="G158" s="35"/>
      <c r="H158" s="27"/>
      <c r="I158" s="35"/>
      <c r="J158" s="35"/>
      <c r="K158" s="35"/>
      <c r="L158" s="35"/>
      <c r="M158" s="35"/>
      <c r="N158" s="35"/>
      <c r="O158" s="35"/>
      <c r="P158" s="35"/>
      <c r="Q158" s="35"/>
      <c r="R158" s="35"/>
    </row>
    <row r="159" spans="1:18" s="23" customFormat="1" x14ac:dyDescent="0.25">
      <c r="A159" s="24" t="s">
        <v>258</v>
      </c>
      <c r="B159" s="28" t="s">
        <v>70</v>
      </c>
      <c r="C159" s="26" t="s">
        <v>42</v>
      </c>
      <c r="D159" s="27"/>
      <c r="E159" s="35"/>
      <c r="F159" s="35"/>
      <c r="G159" s="35"/>
      <c r="H159" s="27"/>
      <c r="I159" s="35"/>
      <c r="J159" s="35"/>
      <c r="K159" s="35"/>
      <c r="L159" s="35"/>
      <c r="M159" s="35"/>
      <c r="N159" s="35"/>
      <c r="O159" s="35"/>
      <c r="P159" s="35"/>
      <c r="Q159" s="35"/>
      <c r="R159" s="35"/>
    </row>
    <row r="160" spans="1:18" s="23" customFormat="1" x14ac:dyDescent="0.25">
      <c r="A160" s="24" t="s">
        <v>259</v>
      </c>
      <c r="B160" s="25" t="s">
        <v>260</v>
      </c>
      <c r="C160" s="26" t="s">
        <v>42</v>
      </c>
      <c r="D160" s="27"/>
      <c r="E160" s="35"/>
      <c r="F160" s="35"/>
      <c r="G160" s="35"/>
      <c r="H160" s="27"/>
      <c r="I160" s="35"/>
      <c r="J160" s="35"/>
      <c r="K160" s="35"/>
      <c r="L160" s="35"/>
      <c r="M160" s="35"/>
      <c r="N160" s="35"/>
      <c r="O160" s="35"/>
      <c r="P160" s="35"/>
      <c r="Q160" s="35"/>
      <c r="R160" s="35"/>
    </row>
    <row r="161" spans="1:18" s="23" customFormat="1" x14ac:dyDescent="0.25">
      <c r="A161" s="24" t="s">
        <v>261</v>
      </c>
      <c r="B161" s="32" t="s">
        <v>262</v>
      </c>
      <c r="C161" s="26" t="s">
        <v>42</v>
      </c>
      <c r="D161" s="27"/>
      <c r="E161" s="35"/>
      <c r="F161" s="35"/>
      <c r="G161" s="35"/>
      <c r="H161" s="27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2" spans="1:18" s="23" customFormat="1" x14ac:dyDescent="0.25">
      <c r="A162" s="24" t="s">
        <v>263</v>
      </c>
      <c r="B162" s="32" t="s">
        <v>264</v>
      </c>
      <c r="C162" s="26" t="s">
        <v>42</v>
      </c>
      <c r="D162" s="27"/>
      <c r="E162" s="35"/>
      <c r="F162" s="35"/>
      <c r="G162" s="35"/>
      <c r="H162" s="27"/>
      <c r="I162" s="35"/>
      <c r="J162" s="35"/>
      <c r="K162" s="35"/>
      <c r="L162" s="35"/>
      <c r="M162" s="35"/>
      <c r="N162" s="35"/>
      <c r="O162" s="35"/>
      <c r="P162" s="35"/>
      <c r="Q162" s="35"/>
      <c r="R162" s="35"/>
    </row>
    <row r="163" spans="1:18" s="23" customFormat="1" x14ac:dyDescent="0.25">
      <c r="A163" s="24" t="s">
        <v>265</v>
      </c>
      <c r="B163" s="32" t="s">
        <v>266</v>
      </c>
      <c r="C163" s="26" t="s">
        <v>42</v>
      </c>
      <c r="D163" s="27"/>
      <c r="E163" s="35"/>
      <c r="F163" s="35"/>
      <c r="G163" s="35"/>
      <c r="H163" s="27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4" spans="1:18" s="23" customFormat="1" ht="18" customHeight="1" x14ac:dyDescent="0.25">
      <c r="A164" s="24" t="s">
        <v>267</v>
      </c>
      <c r="B164" s="32" t="s">
        <v>268</v>
      </c>
      <c r="C164" s="26" t="s">
        <v>42</v>
      </c>
      <c r="D164" s="27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</row>
    <row r="165" spans="1:18" s="23" customFormat="1" ht="18" customHeight="1" x14ac:dyDescent="0.25">
      <c r="A165" s="24" t="s">
        <v>269</v>
      </c>
      <c r="B165" s="25" t="s">
        <v>143</v>
      </c>
      <c r="C165" s="26" t="s">
        <v>144</v>
      </c>
      <c r="D165" s="36" t="s">
        <v>145</v>
      </c>
      <c r="E165" s="36" t="s">
        <v>145</v>
      </c>
      <c r="F165" s="36" t="s">
        <v>145</v>
      </c>
      <c r="G165" s="36" t="s">
        <v>145</v>
      </c>
      <c r="H165" s="36" t="s">
        <v>145</v>
      </c>
      <c r="I165" s="36" t="s">
        <v>145</v>
      </c>
      <c r="J165" s="36" t="s">
        <v>145</v>
      </c>
      <c r="K165" s="36" t="s">
        <v>145</v>
      </c>
      <c r="L165" s="36" t="s">
        <v>145</v>
      </c>
      <c r="M165" s="36" t="s">
        <v>145</v>
      </c>
      <c r="N165" s="36" t="s">
        <v>145</v>
      </c>
      <c r="O165" s="36" t="s">
        <v>145</v>
      </c>
      <c r="P165" s="36" t="s">
        <v>145</v>
      </c>
      <c r="Q165" s="36" t="s">
        <v>145</v>
      </c>
      <c r="R165" s="36" t="s">
        <v>145</v>
      </c>
    </row>
    <row r="166" spans="1:18" s="23" customFormat="1" ht="37.5" customHeight="1" x14ac:dyDescent="0.25">
      <c r="A166" s="24" t="s">
        <v>270</v>
      </c>
      <c r="B166" s="32" t="s">
        <v>271</v>
      </c>
      <c r="C166" s="26" t="s">
        <v>42</v>
      </c>
      <c r="D166" s="27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</row>
    <row r="167" spans="1:18" s="23" customFormat="1" ht="18" customHeight="1" x14ac:dyDescent="0.25">
      <c r="A167" s="24" t="s">
        <v>272</v>
      </c>
      <c r="B167" s="32" t="s">
        <v>273</v>
      </c>
      <c r="C167" s="26" t="s">
        <v>42</v>
      </c>
      <c r="D167" s="27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68" spans="1:18" s="23" customFormat="1" ht="18" customHeight="1" x14ac:dyDescent="0.25">
      <c r="A168" s="24" t="s">
        <v>274</v>
      </c>
      <c r="B168" s="31" t="s">
        <v>275</v>
      </c>
      <c r="C168" s="26" t="s">
        <v>42</v>
      </c>
      <c r="D168" s="27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</row>
    <row r="169" spans="1:18" s="23" customFormat="1" ht="18" customHeight="1" x14ac:dyDescent="0.25">
      <c r="A169" s="24" t="s">
        <v>276</v>
      </c>
      <c r="B169" s="32" t="s">
        <v>277</v>
      </c>
      <c r="C169" s="26" t="s">
        <v>42</v>
      </c>
      <c r="D169" s="27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</row>
    <row r="170" spans="1:18" s="23" customFormat="1" ht="18" customHeight="1" x14ac:dyDescent="0.25">
      <c r="A170" s="24" t="s">
        <v>278</v>
      </c>
      <c r="B170" s="31" t="s">
        <v>279</v>
      </c>
      <c r="C170" s="26" t="s">
        <v>42</v>
      </c>
      <c r="D170" s="27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</row>
    <row r="171" spans="1:18" s="23" customFormat="1" ht="31.5" x14ac:dyDescent="0.25">
      <c r="A171" s="24" t="s">
        <v>280</v>
      </c>
      <c r="B171" s="32" t="s">
        <v>281</v>
      </c>
      <c r="C171" s="26" t="s">
        <v>144</v>
      </c>
      <c r="D171" s="27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</row>
    <row r="172" spans="1:18" s="23" customFormat="1" ht="18.75" x14ac:dyDescent="0.25">
      <c r="A172" s="22" t="s">
        <v>282</v>
      </c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</row>
    <row r="173" spans="1:18" s="23" customFormat="1" ht="22.9" customHeight="1" x14ac:dyDescent="0.25">
      <c r="A173" s="24" t="s">
        <v>283</v>
      </c>
      <c r="B173" s="25" t="s">
        <v>284</v>
      </c>
      <c r="C173" s="26" t="s">
        <v>42</v>
      </c>
      <c r="D173" s="26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</row>
    <row r="174" spans="1:18" s="23" customFormat="1" x14ac:dyDescent="0.25">
      <c r="A174" s="24" t="s">
        <v>285</v>
      </c>
      <c r="B174" s="28" t="s">
        <v>44</v>
      </c>
      <c r="C174" s="26" t="s">
        <v>42</v>
      </c>
      <c r="D174" s="26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</row>
    <row r="175" spans="1:18" s="23" customFormat="1" ht="31.5" x14ac:dyDescent="0.25">
      <c r="A175" s="24" t="s">
        <v>286</v>
      </c>
      <c r="B175" s="31" t="s">
        <v>46</v>
      </c>
      <c r="C175" s="26" t="s">
        <v>42</v>
      </c>
      <c r="D175" s="26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</row>
    <row r="176" spans="1:18" s="23" customFormat="1" ht="31.5" x14ac:dyDescent="0.25">
      <c r="A176" s="24" t="s">
        <v>287</v>
      </c>
      <c r="B176" s="31" t="s">
        <v>48</v>
      </c>
      <c r="C176" s="26" t="s">
        <v>42</v>
      </c>
      <c r="D176" s="26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</row>
    <row r="177" spans="1:18" s="23" customFormat="1" ht="31.5" x14ac:dyDescent="0.25">
      <c r="A177" s="24" t="s">
        <v>288</v>
      </c>
      <c r="B177" s="31" t="s">
        <v>50</v>
      </c>
      <c r="C177" s="26" t="s">
        <v>42</v>
      </c>
      <c r="D177" s="26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</row>
    <row r="178" spans="1:18" s="23" customFormat="1" x14ac:dyDescent="0.25">
      <c r="A178" s="24" t="s">
        <v>289</v>
      </c>
      <c r="B178" s="28" t="s">
        <v>52</v>
      </c>
      <c r="C178" s="26" t="s">
        <v>42</v>
      </c>
      <c r="D178" s="26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</row>
    <row r="179" spans="1:18" s="23" customFormat="1" x14ac:dyDescent="0.25">
      <c r="A179" s="24" t="s">
        <v>290</v>
      </c>
      <c r="B179" s="28" t="s">
        <v>54</v>
      </c>
      <c r="C179" s="26" t="s">
        <v>42</v>
      </c>
      <c r="D179" s="26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</row>
    <row r="180" spans="1:18" s="23" customFormat="1" x14ac:dyDescent="0.25">
      <c r="A180" s="24" t="s">
        <v>291</v>
      </c>
      <c r="B180" s="28" t="s">
        <v>56</v>
      </c>
      <c r="C180" s="26" t="s">
        <v>42</v>
      </c>
      <c r="D180" s="26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</row>
    <row r="181" spans="1:18" s="23" customFormat="1" x14ac:dyDescent="0.25">
      <c r="A181" s="24" t="s">
        <v>292</v>
      </c>
      <c r="B181" s="28" t="s">
        <v>58</v>
      </c>
      <c r="C181" s="26" t="s">
        <v>42</v>
      </c>
      <c r="D181" s="26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</row>
    <row r="182" spans="1:18" s="23" customFormat="1" x14ac:dyDescent="0.25">
      <c r="A182" s="24" t="s">
        <v>293</v>
      </c>
      <c r="B182" s="28" t="s">
        <v>60</v>
      </c>
      <c r="C182" s="26" t="s">
        <v>42</v>
      </c>
      <c r="D182" s="26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</row>
    <row r="183" spans="1:18" s="23" customFormat="1" x14ac:dyDescent="0.25">
      <c r="A183" s="24" t="s">
        <v>294</v>
      </c>
      <c r="B183" s="28" t="s">
        <v>62</v>
      </c>
      <c r="C183" s="26" t="s">
        <v>42</v>
      </c>
      <c r="D183" s="26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</row>
    <row r="184" spans="1:18" s="23" customFormat="1" ht="31.5" x14ac:dyDescent="0.25">
      <c r="A184" s="24" t="s">
        <v>295</v>
      </c>
      <c r="B184" s="29" t="s">
        <v>64</v>
      </c>
      <c r="C184" s="26" t="s">
        <v>42</v>
      </c>
      <c r="D184" s="26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</row>
    <row r="185" spans="1:18" s="23" customFormat="1" x14ac:dyDescent="0.25">
      <c r="A185" s="24" t="s">
        <v>296</v>
      </c>
      <c r="B185" s="30" t="s">
        <v>66</v>
      </c>
      <c r="C185" s="26" t="s">
        <v>42</v>
      </c>
      <c r="D185" s="26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</row>
    <row r="186" spans="1:18" s="23" customFormat="1" x14ac:dyDescent="0.25">
      <c r="A186" s="24" t="s">
        <v>297</v>
      </c>
      <c r="B186" s="30" t="s">
        <v>68</v>
      </c>
      <c r="C186" s="26" t="s">
        <v>42</v>
      </c>
      <c r="D186" s="26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</row>
    <row r="187" spans="1:18" s="23" customFormat="1" ht="31.5" x14ac:dyDescent="0.25">
      <c r="A187" s="24" t="s">
        <v>298</v>
      </c>
      <c r="B187" s="32" t="s">
        <v>299</v>
      </c>
      <c r="C187" s="26" t="s">
        <v>42</v>
      </c>
      <c r="D187" s="26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</row>
    <row r="188" spans="1:18" s="23" customFormat="1" x14ac:dyDescent="0.25">
      <c r="A188" s="24" t="s">
        <v>300</v>
      </c>
      <c r="B188" s="31" t="s">
        <v>301</v>
      </c>
      <c r="C188" s="26" t="s">
        <v>42</v>
      </c>
      <c r="D188" s="26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</row>
    <row r="189" spans="1:18" s="23" customFormat="1" x14ac:dyDescent="0.25">
      <c r="A189" s="24" t="s">
        <v>302</v>
      </c>
      <c r="B189" s="31" t="s">
        <v>303</v>
      </c>
      <c r="C189" s="26" t="s">
        <v>42</v>
      </c>
      <c r="D189" s="26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</row>
    <row r="190" spans="1:18" s="23" customFormat="1" x14ac:dyDescent="0.25">
      <c r="A190" s="24" t="s">
        <v>304</v>
      </c>
      <c r="B190" s="28" t="s">
        <v>70</v>
      </c>
      <c r="C190" s="26" t="s">
        <v>42</v>
      </c>
      <c r="D190" s="26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</row>
    <row r="191" spans="1:18" s="23" customFormat="1" x14ac:dyDescent="0.25">
      <c r="A191" s="24" t="s">
        <v>305</v>
      </c>
      <c r="B191" s="25" t="s">
        <v>306</v>
      </c>
      <c r="C191" s="26" t="s">
        <v>42</v>
      </c>
      <c r="D191" s="26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</row>
    <row r="192" spans="1:18" s="23" customFormat="1" x14ac:dyDescent="0.25">
      <c r="A192" s="24" t="s">
        <v>307</v>
      </c>
      <c r="B192" s="32" t="s">
        <v>308</v>
      </c>
      <c r="C192" s="26" t="s">
        <v>42</v>
      </c>
      <c r="D192" s="26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</row>
    <row r="193" spans="1:18" s="23" customFormat="1" x14ac:dyDescent="0.25">
      <c r="A193" s="24" t="s">
        <v>309</v>
      </c>
      <c r="B193" s="32" t="s">
        <v>310</v>
      </c>
      <c r="C193" s="26" t="s">
        <v>42</v>
      </c>
      <c r="D193" s="26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</row>
    <row r="194" spans="1:18" s="23" customFormat="1" x14ac:dyDescent="0.25">
      <c r="A194" s="24" t="s">
        <v>311</v>
      </c>
      <c r="B194" s="31" t="s">
        <v>312</v>
      </c>
      <c r="C194" s="26" t="s">
        <v>42</v>
      </c>
      <c r="D194" s="26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</row>
    <row r="195" spans="1:18" s="23" customFormat="1" x14ac:dyDescent="0.25">
      <c r="A195" s="24" t="s">
        <v>313</v>
      </c>
      <c r="B195" s="31" t="s">
        <v>314</v>
      </c>
      <c r="C195" s="26" t="s">
        <v>42</v>
      </c>
      <c r="D195" s="26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</row>
    <row r="196" spans="1:18" s="23" customFormat="1" x14ac:dyDescent="0.25">
      <c r="A196" s="24" t="s">
        <v>315</v>
      </c>
      <c r="B196" s="31" t="s">
        <v>316</v>
      </c>
      <c r="C196" s="26" t="s">
        <v>42</v>
      </c>
      <c r="D196" s="26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</row>
    <row r="197" spans="1:18" s="23" customFormat="1" ht="31.5" x14ac:dyDescent="0.25">
      <c r="A197" s="24" t="s">
        <v>317</v>
      </c>
      <c r="B197" s="32" t="s">
        <v>318</v>
      </c>
      <c r="C197" s="26" t="s">
        <v>42</v>
      </c>
      <c r="D197" s="26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</row>
    <row r="198" spans="1:18" s="23" customFormat="1" ht="31.5" x14ac:dyDescent="0.25">
      <c r="A198" s="24" t="s">
        <v>319</v>
      </c>
      <c r="B198" s="32" t="s">
        <v>320</v>
      </c>
      <c r="C198" s="26" t="s">
        <v>42</v>
      </c>
      <c r="D198" s="26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</row>
    <row r="199" spans="1:18" s="23" customFormat="1" x14ac:dyDescent="0.25">
      <c r="A199" s="24" t="s">
        <v>321</v>
      </c>
      <c r="B199" s="32" t="s">
        <v>322</v>
      </c>
      <c r="C199" s="26" t="s">
        <v>42</v>
      </c>
      <c r="D199" s="26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</row>
    <row r="200" spans="1:18" s="23" customFormat="1" x14ac:dyDescent="0.25">
      <c r="A200" s="24" t="s">
        <v>323</v>
      </c>
      <c r="B200" s="32" t="s">
        <v>324</v>
      </c>
      <c r="C200" s="26" t="s">
        <v>42</v>
      </c>
      <c r="D200" s="26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</row>
    <row r="201" spans="1:18" s="23" customFormat="1" x14ac:dyDescent="0.25">
      <c r="A201" s="24" t="s">
        <v>325</v>
      </c>
      <c r="B201" s="32" t="s">
        <v>326</v>
      </c>
      <c r="C201" s="26" t="s">
        <v>42</v>
      </c>
      <c r="D201" s="26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</row>
    <row r="202" spans="1:18" s="23" customFormat="1" x14ac:dyDescent="0.25">
      <c r="A202" s="24" t="s">
        <v>327</v>
      </c>
      <c r="B202" s="32" t="s">
        <v>328</v>
      </c>
      <c r="C202" s="26" t="s">
        <v>42</v>
      </c>
      <c r="D202" s="26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</row>
    <row r="203" spans="1:18" s="23" customFormat="1" x14ac:dyDescent="0.25">
      <c r="A203" s="24" t="s">
        <v>329</v>
      </c>
      <c r="B203" s="31" t="s">
        <v>330</v>
      </c>
      <c r="C203" s="26" t="s">
        <v>42</v>
      </c>
      <c r="D203" s="26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</row>
    <row r="204" spans="1:18" s="23" customFormat="1" x14ac:dyDescent="0.25">
      <c r="A204" s="24" t="s">
        <v>331</v>
      </c>
      <c r="B204" s="32" t="s">
        <v>332</v>
      </c>
      <c r="C204" s="26" t="s">
        <v>42</v>
      </c>
      <c r="D204" s="26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</row>
    <row r="205" spans="1:18" s="23" customFormat="1" x14ac:dyDescent="0.25">
      <c r="A205" s="24" t="s">
        <v>333</v>
      </c>
      <c r="B205" s="32" t="s">
        <v>334</v>
      </c>
      <c r="C205" s="26" t="s">
        <v>42</v>
      </c>
      <c r="D205" s="26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</row>
    <row r="206" spans="1:18" s="23" customFormat="1" x14ac:dyDescent="0.25">
      <c r="A206" s="24" t="s">
        <v>335</v>
      </c>
      <c r="B206" s="32" t="s">
        <v>336</v>
      </c>
      <c r="C206" s="26" t="s">
        <v>42</v>
      </c>
      <c r="D206" s="26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</row>
    <row r="207" spans="1:18" s="23" customFormat="1" ht="31.5" x14ac:dyDescent="0.25">
      <c r="A207" s="24" t="s">
        <v>337</v>
      </c>
      <c r="B207" s="32" t="s">
        <v>338</v>
      </c>
      <c r="C207" s="26" t="s">
        <v>42</v>
      </c>
      <c r="D207" s="26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</row>
    <row r="208" spans="1:18" s="23" customFormat="1" x14ac:dyDescent="0.25">
      <c r="A208" s="24" t="s">
        <v>339</v>
      </c>
      <c r="B208" s="32" t="s">
        <v>340</v>
      </c>
      <c r="C208" s="26" t="s">
        <v>42</v>
      </c>
      <c r="D208" s="26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</row>
    <row r="209" spans="1:18" s="23" customFormat="1" ht="26.25" customHeight="1" x14ac:dyDescent="0.25">
      <c r="A209" s="24" t="s">
        <v>341</v>
      </c>
      <c r="B209" s="25" t="s">
        <v>342</v>
      </c>
      <c r="C209" s="26" t="s">
        <v>42</v>
      </c>
      <c r="D209" s="26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</row>
    <row r="210" spans="1:18" s="23" customFormat="1" x14ac:dyDescent="0.25">
      <c r="A210" s="24" t="s">
        <v>343</v>
      </c>
      <c r="B210" s="32" t="s">
        <v>344</v>
      </c>
      <c r="C210" s="26" t="s">
        <v>42</v>
      </c>
      <c r="D210" s="26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</row>
    <row r="211" spans="1:18" s="23" customFormat="1" x14ac:dyDescent="0.25">
      <c r="A211" s="24" t="s">
        <v>345</v>
      </c>
      <c r="B211" s="32" t="s">
        <v>346</v>
      </c>
      <c r="C211" s="26" t="s">
        <v>42</v>
      </c>
      <c r="D211" s="26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</row>
    <row r="212" spans="1:18" s="23" customFormat="1" ht="34.5" customHeight="1" x14ac:dyDescent="0.25">
      <c r="A212" s="24" t="s">
        <v>347</v>
      </c>
      <c r="B212" s="31" t="s">
        <v>348</v>
      </c>
      <c r="C212" s="26" t="s">
        <v>42</v>
      </c>
      <c r="D212" s="26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</row>
    <row r="213" spans="1:18" s="23" customFormat="1" x14ac:dyDescent="0.25">
      <c r="A213" s="24" t="s">
        <v>349</v>
      </c>
      <c r="B213" s="33" t="s">
        <v>350</v>
      </c>
      <c r="C213" s="26" t="s">
        <v>42</v>
      </c>
      <c r="D213" s="26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</row>
    <row r="214" spans="1:18" s="23" customFormat="1" x14ac:dyDescent="0.25">
      <c r="A214" s="24" t="s">
        <v>351</v>
      </c>
      <c r="B214" s="33" t="s">
        <v>352</v>
      </c>
      <c r="C214" s="26" t="s">
        <v>42</v>
      </c>
      <c r="D214" s="26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</row>
    <row r="215" spans="1:18" s="23" customFormat="1" x14ac:dyDescent="0.25">
      <c r="A215" s="24" t="s">
        <v>353</v>
      </c>
      <c r="B215" s="32" t="s">
        <v>354</v>
      </c>
      <c r="C215" s="26" t="s">
        <v>42</v>
      </c>
      <c r="D215" s="26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</row>
    <row r="216" spans="1:18" s="23" customFormat="1" x14ac:dyDescent="0.25">
      <c r="A216" s="24" t="s">
        <v>355</v>
      </c>
      <c r="B216" s="25" t="s">
        <v>356</v>
      </c>
      <c r="C216" s="26" t="s">
        <v>42</v>
      </c>
      <c r="D216" s="26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</row>
    <row r="217" spans="1:18" s="23" customFormat="1" x14ac:dyDescent="0.25">
      <c r="A217" s="24" t="s">
        <v>357</v>
      </c>
      <c r="B217" s="32" t="s">
        <v>358</v>
      </c>
      <c r="C217" s="26" t="s">
        <v>42</v>
      </c>
      <c r="D217" s="26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</row>
    <row r="218" spans="1:18" s="23" customFormat="1" x14ac:dyDescent="0.25">
      <c r="A218" s="24" t="s">
        <v>359</v>
      </c>
      <c r="B218" s="31" t="s">
        <v>360</v>
      </c>
      <c r="C218" s="26" t="s">
        <v>42</v>
      </c>
      <c r="D218" s="26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</row>
    <row r="219" spans="1:18" s="23" customFormat="1" x14ac:dyDescent="0.25">
      <c r="A219" s="24" t="s">
        <v>361</v>
      </c>
      <c r="B219" s="31" t="s">
        <v>362</v>
      </c>
      <c r="C219" s="26" t="s">
        <v>42</v>
      </c>
      <c r="D219" s="26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</row>
    <row r="220" spans="1:18" s="23" customFormat="1" ht="31.5" x14ac:dyDescent="0.25">
      <c r="A220" s="24" t="s">
        <v>363</v>
      </c>
      <c r="B220" s="31" t="s">
        <v>364</v>
      </c>
      <c r="C220" s="26" t="s">
        <v>42</v>
      </c>
      <c r="D220" s="26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</row>
    <row r="221" spans="1:18" s="23" customFormat="1" x14ac:dyDescent="0.25">
      <c r="A221" s="24" t="s">
        <v>365</v>
      </c>
      <c r="B221" s="31" t="s">
        <v>366</v>
      </c>
      <c r="C221" s="26" t="s">
        <v>42</v>
      </c>
      <c r="D221" s="26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</row>
    <row r="222" spans="1:18" s="23" customFormat="1" x14ac:dyDescent="0.25">
      <c r="A222" s="24" t="s">
        <v>367</v>
      </c>
      <c r="B222" s="31" t="s">
        <v>368</v>
      </c>
      <c r="C222" s="26" t="s">
        <v>42</v>
      </c>
      <c r="D222" s="26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</row>
    <row r="223" spans="1:18" s="23" customFormat="1" x14ac:dyDescent="0.25">
      <c r="A223" s="24" t="s">
        <v>369</v>
      </c>
      <c r="B223" s="31" t="s">
        <v>370</v>
      </c>
      <c r="C223" s="26" t="s">
        <v>42</v>
      </c>
      <c r="D223" s="26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</row>
    <row r="224" spans="1:18" s="23" customFormat="1" x14ac:dyDescent="0.25">
      <c r="A224" s="24" t="s">
        <v>371</v>
      </c>
      <c r="B224" s="32" t="s">
        <v>372</v>
      </c>
      <c r="C224" s="26" t="s">
        <v>42</v>
      </c>
      <c r="D224" s="26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</row>
    <row r="225" spans="1:18" s="23" customFormat="1" x14ac:dyDescent="0.25">
      <c r="A225" s="24" t="s">
        <v>373</v>
      </c>
      <c r="B225" s="32" t="s">
        <v>374</v>
      </c>
      <c r="C225" s="26" t="s">
        <v>42</v>
      </c>
      <c r="D225" s="26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</row>
    <row r="226" spans="1:18" s="23" customFormat="1" x14ac:dyDescent="0.25">
      <c r="A226" s="24" t="s">
        <v>375</v>
      </c>
      <c r="B226" s="32" t="s">
        <v>143</v>
      </c>
      <c r="C226" s="26" t="s">
        <v>144</v>
      </c>
      <c r="D226" s="38" t="s">
        <v>145</v>
      </c>
      <c r="E226" s="38" t="s">
        <v>145</v>
      </c>
      <c r="F226" s="38" t="s">
        <v>145</v>
      </c>
      <c r="G226" s="38" t="s">
        <v>145</v>
      </c>
      <c r="H226" s="38" t="s">
        <v>145</v>
      </c>
      <c r="I226" s="38" t="s">
        <v>145</v>
      </c>
      <c r="J226" s="38" t="s">
        <v>145</v>
      </c>
      <c r="K226" s="38" t="s">
        <v>145</v>
      </c>
      <c r="L226" s="38" t="s">
        <v>145</v>
      </c>
      <c r="M226" s="38" t="s">
        <v>145</v>
      </c>
      <c r="N226" s="38" t="s">
        <v>145</v>
      </c>
      <c r="O226" s="38" t="s">
        <v>145</v>
      </c>
      <c r="P226" s="38" t="s">
        <v>145</v>
      </c>
      <c r="Q226" s="38" t="s">
        <v>145</v>
      </c>
      <c r="R226" s="38" t="s">
        <v>145</v>
      </c>
    </row>
    <row r="227" spans="1:18" s="23" customFormat="1" ht="31.5" x14ac:dyDescent="0.25">
      <c r="A227" s="24" t="s">
        <v>376</v>
      </c>
      <c r="B227" s="32" t="s">
        <v>377</v>
      </c>
      <c r="C227" s="26" t="s">
        <v>42</v>
      </c>
      <c r="D227" s="26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</row>
    <row r="228" spans="1:18" s="23" customFormat="1" x14ac:dyDescent="0.25">
      <c r="A228" s="24" t="s">
        <v>378</v>
      </c>
      <c r="B228" s="25" t="s">
        <v>379</v>
      </c>
      <c r="C228" s="26" t="s">
        <v>42</v>
      </c>
      <c r="D228" s="26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</row>
    <row r="229" spans="1:18" s="23" customFormat="1" x14ac:dyDescent="0.25">
      <c r="A229" s="24" t="s">
        <v>380</v>
      </c>
      <c r="B229" s="32" t="s">
        <v>381</v>
      </c>
      <c r="C229" s="26" t="s">
        <v>42</v>
      </c>
      <c r="D229" s="26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</row>
    <row r="230" spans="1:18" s="23" customFormat="1" x14ac:dyDescent="0.25">
      <c r="A230" s="24" t="s">
        <v>382</v>
      </c>
      <c r="B230" s="32" t="s">
        <v>383</v>
      </c>
      <c r="C230" s="26" t="s">
        <v>42</v>
      </c>
      <c r="D230" s="26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</row>
    <row r="231" spans="1:18" s="23" customFormat="1" x14ac:dyDescent="0.25">
      <c r="A231" s="24" t="s">
        <v>384</v>
      </c>
      <c r="B231" s="31" t="s">
        <v>385</v>
      </c>
      <c r="C231" s="26" t="s">
        <v>42</v>
      </c>
      <c r="D231" s="26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</row>
    <row r="232" spans="1:18" s="23" customFormat="1" x14ac:dyDescent="0.25">
      <c r="A232" s="24" t="s">
        <v>386</v>
      </c>
      <c r="B232" s="31" t="s">
        <v>387</v>
      </c>
      <c r="C232" s="26" t="s">
        <v>42</v>
      </c>
      <c r="D232" s="26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</row>
    <row r="233" spans="1:18" s="23" customFormat="1" x14ac:dyDescent="0.25">
      <c r="A233" s="24" t="s">
        <v>388</v>
      </c>
      <c r="B233" s="31" t="s">
        <v>389</v>
      </c>
      <c r="C233" s="26" t="s">
        <v>42</v>
      </c>
      <c r="D233" s="26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</row>
    <row r="234" spans="1:18" s="23" customFormat="1" x14ac:dyDescent="0.25">
      <c r="A234" s="24" t="s">
        <v>390</v>
      </c>
      <c r="B234" s="32" t="s">
        <v>391</v>
      </c>
      <c r="C234" s="26" t="s">
        <v>42</v>
      </c>
      <c r="D234" s="26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</row>
    <row r="235" spans="1:18" s="23" customFormat="1" ht="16.5" customHeight="1" x14ac:dyDescent="0.25">
      <c r="A235" s="24" t="s">
        <v>392</v>
      </c>
      <c r="B235" s="32" t="s">
        <v>393</v>
      </c>
      <c r="C235" s="26" t="s">
        <v>42</v>
      </c>
      <c r="D235" s="26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</row>
    <row r="236" spans="1:18" s="23" customFormat="1" x14ac:dyDescent="0.25">
      <c r="A236" s="24" t="s">
        <v>394</v>
      </c>
      <c r="B236" s="31" t="s">
        <v>395</v>
      </c>
      <c r="C236" s="26" t="s">
        <v>42</v>
      </c>
      <c r="D236" s="26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</row>
    <row r="237" spans="1:18" s="23" customFormat="1" x14ac:dyDescent="0.25">
      <c r="A237" s="24" t="s">
        <v>396</v>
      </c>
      <c r="B237" s="31" t="s">
        <v>397</v>
      </c>
      <c r="C237" s="26" t="s">
        <v>42</v>
      </c>
      <c r="D237" s="26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</row>
    <row r="238" spans="1:18" s="23" customFormat="1" x14ac:dyDescent="0.25">
      <c r="A238" s="24" t="s">
        <v>398</v>
      </c>
      <c r="B238" s="32" t="s">
        <v>399</v>
      </c>
      <c r="C238" s="26" t="s">
        <v>42</v>
      </c>
      <c r="D238" s="26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</row>
    <row r="239" spans="1:18" s="23" customFormat="1" x14ac:dyDescent="0.25">
      <c r="A239" s="24" t="s">
        <v>400</v>
      </c>
      <c r="B239" s="32" t="s">
        <v>401</v>
      </c>
      <c r="C239" s="26" t="s">
        <v>42</v>
      </c>
      <c r="D239" s="26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</row>
    <row r="240" spans="1:18" s="23" customFormat="1" x14ac:dyDescent="0.25">
      <c r="A240" s="24" t="s">
        <v>402</v>
      </c>
      <c r="B240" s="32" t="s">
        <v>403</v>
      </c>
      <c r="C240" s="26" t="s">
        <v>42</v>
      </c>
      <c r="D240" s="26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</row>
    <row r="241" spans="1:18" s="23" customFormat="1" x14ac:dyDescent="0.25">
      <c r="A241" s="24" t="s">
        <v>404</v>
      </c>
      <c r="B241" s="25" t="s">
        <v>405</v>
      </c>
      <c r="C241" s="26" t="s">
        <v>42</v>
      </c>
      <c r="D241" s="26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</row>
    <row r="242" spans="1:18" s="23" customFormat="1" x14ac:dyDescent="0.25">
      <c r="A242" s="24" t="s">
        <v>406</v>
      </c>
      <c r="B242" s="32" t="s">
        <v>407</v>
      </c>
      <c r="C242" s="26" t="s">
        <v>42</v>
      </c>
      <c r="D242" s="26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</row>
    <row r="243" spans="1:18" s="23" customFormat="1" x14ac:dyDescent="0.25">
      <c r="A243" s="24" t="s">
        <v>408</v>
      </c>
      <c r="B243" s="31" t="s">
        <v>385</v>
      </c>
      <c r="C243" s="26" t="s">
        <v>42</v>
      </c>
      <c r="D243" s="26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</row>
    <row r="244" spans="1:18" s="23" customFormat="1" x14ac:dyDescent="0.25">
      <c r="A244" s="24" t="s">
        <v>409</v>
      </c>
      <c r="B244" s="31" t="s">
        <v>387</v>
      </c>
      <c r="C244" s="26" t="s">
        <v>42</v>
      </c>
      <c r="D244" s="26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</row>
    <row r="245" spans="1:18" s="23" customFormat="1" x14ac:dyDescent="0.25">
      <c r="A245" s="24" t="s">
        <v>410</v>
      </c>
      <c r="B245" s="31" t="s">
        <v>389</v>
      </c>
      <c r="C245" s="26" t="s">
        <v>42</v>
      </c>
      <c r="D245" s="26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</row>
    <row r="246" spans="1:18" s="23" customFormat="1" x14ac:dyDescent="0.25">
      <c r="A246" s="24" t="s">
        <v>411</v>
      </c>
      <c r="B246" s="32" t="s">
        <v>266</v>
      </c>
      <c r="C246" s="26" t="s">
        <v>42</v>
      </c>
      <c r="D246" s="26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</row>
    <row r="247" spans="1:18" s="23" customFormat="1" x14ac:dyDescent="0.25">
      <c r="A247" s="24" t="s">
        <v>412</v>
      </c>
      <c r="B247" s="32" t="s">
        <v>413</v>
      </c>
      <c r="C247" s="26" t="s">
        <v>42</v>
      </c>
      <c r="D247" s="26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</row>
    <row r="248" spans="1:18" s="23" customFormat="1" ht="31.5" x14ac:dyDescent="0.25">
      <c r="A248" s="24" t="s">
        <v>414</v>
      </c>
      <c r="B248" s="25" t="s">
        <v>415</v>
      </c>
      <c r="C248" s="26" t="s">
        <v>42</v>
      </c>
      <c r="D248" s="26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</row>
    <row r="249" spans="1:18" s="23" customFormat="1" ht="31.5" x14ac:dyDescent="0.25">
      <c r="A249" s="24" t="s">
        <v>416</v>
      </c>
      <c r="B249" s="25" t="s">
        <v>417</v>
      </c>
      <c r="C249" s="26" t="s">
        <v>42</v>
      </c>
      <c r="D249" s="26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</row>
    <row r="250" spans="1:18" s="23" customFormat="1" x14ac:dyDescent="0.25">
      <c r="A250" s="24" t="s">
        <v>418</v>
      </c>
      <c r="B250" s="32" t="s">
        <v>419</v>
      </c>
      <c r="C250" s="26" t="s">
        <v>42</v>
      </c>
      <c r="D250" s="26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</row>
    <row r="251" spans="1:18" s="23" customFormat="1" x14ac:dyDescent="0.25">
      <c r="A251" s="24" t="s">
        <v>420</v>
      </c>
      <c r="B251" s="32" t="s">
        <v>421</v>
      </c>
      <c r="C251" s="26" t="s">
        <v>42</v>
      </c>
      <c r="D251" s="26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</row>
    <row r="252" spans="1:18" s="23" customFormat="1" ht="31.5" x14ac:dyDescent="0.25">
      <c r="A252" s="24" t="s">
        <v>422</v>
      </c>
      <c r="B252" s="25" t="s">
        <v>423</v>
      </c>
      <c r="C252" s="26" t="s">
        <v>42</v>
      </c>
      <c r="D252" s="26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</row>
    <row r="253" spans="1:18" s="23" customFormat="1" x14ac:dyDescent="0.25">
      <c r="A253" s="24" t="s">
        <v>424</v>
      </c>
      <c r="B253" s="32" t="s">
        <v>425</v>
      </c>
      <c r="C253" s="26" t="s">
        <v>42</v>
      </c>
      <c r="D253" s="26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</row>
    <row r="254" spans="1:18" s="23" customFormat="1" x14ac:dyDescent="0.25">
      <c r="A254" s="24" t="s">
        <v>426</v>
      </c>
      <c r="B254" s="32" t="s">
        <v>427</v>
      </c>
      <c r="C254" s="26" t="s">
        <v>42</v>
      </c>
      <c r="D254" s="26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</row>
    <row r="255" spans="1:18" s="23" customFormat="1" x14ac:dyDescent="0.25">
      <c r="A255" s="24" t="s">
        <v>428</v>
      </c>
      <c r="B255" s="25" t="s">
        <v>429</v>
      </c>
      <c r="C255" s="26" t="s">
        <v>42</v>
      </c>
      <c r="D255" s="26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</row>
    <row r="256" spans="1:18" s="23" customFormat="1" ht="31.5" x14ac:dyDescent="0.25">
      <c r="A256" s="24" t="s">
        <v>430</v>
      </c>
      <c r="B256" s="25" t="s">
        <v>431</v>
      </c>
      <c r="C256" s="26" t="s">
        <v>42</v>
      </c>
      <c r="D256" s="26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</row>
    <row r="257" spans="1:18" s="23" customFormat="1" x14ac:dyDescent="0.25">
      <c r="A257" s="24" t="s">
        <v>432</v>
      </c>
      <c r="B257" s="25" t="s">
        <v>433</v>
      </c>
      <c r="C257" s="26" t="s">
        <v>42</v>
      </c>
      <c r="D257" s="26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</row>
    <row r="258" spans="1:18" s="23" customFormat="1" x14ac:dyDescent="0.25">
      <c r="A258" s="24" t="s">
        <v>434</v>
      </c>
      <c r="B258" s="25" t="s">
        <v>435</v>
      </c>
      <c r="C258" s="26" t="s">
        <v>42</v>
      </c>
      <c r="D258" s="26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</row>
    <row r="259" spans="1:18" s="23" customFormat="1" x14ac:dyDescent="0.25">
      <c r="A259" s="24" t="s">
        <v>436</v>
      </c>
      <c r="B259" s="25" t="s">
        <v>143</v>
      </c>
      <c r="C259" s="26" t="s">
        <v>144</v>
      </c>
      <c r="D259" s="38" t="s">
        <v>145</v>
      </c>
      <c r="E259" s="38" t="s">
        <v>145</v>
      </c>
      <c r="F259" s="38" t="s">
        <v>145</v>
      </c>
      <c r="G259" s="38" t="s">
        <v>145</v>
      </c>
      <c r="H259" s="38" t="s">
        <v>145</v>
      </c>
      <c r="I259" s="38" t="s">
        <v>145</v>
      </c>
      <c r="J259" s="38" t="s">
        <v>145</v>
      </c>
      <c r="K259" s="38" t="s">
        <v>145</v>
      </c>
      <c r="L259" s="38" t="s">
        <v>145</v>
      </c>
      <c r="M259" s="38" t="s">
        <v>145</v>
      </c>
      <c r="N259" s="38" t="s">
        <v>145</v>
      </c>
      <c r="O259" s="38" t="s">
        <v>145</v>
      </c>
      <c r="P259" s="38" t="s">
        <v>145</v>
      </c>
      <c r="Q259" s="38" t="s">
        <v>145</v>
      </c>
      <c r="R259" s="38" t="s">
        <v>145</v>
      </c>
    </row>
    <row r="260" spans="1:18" s="23" customFormat="1" x14ac:dyDescent="0.25">
      <c r="A260" s="24" t="s">
        <v>437</v>
      </c>
      <c r="B260" s="32" t="s">
        <v>438</v>
      </c>
      <c r="C260" s="26" t="s">
        <v>42</v>
      </c>
      <c r="D260" s="26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</row>
    <row r="261" spans="1:18" s="23" customFormat="1" ht="31.5" x14ac:dyDescent="0.25">
      <c r="A261" s="24" t="s">
        <v>439</v>
      </c>
      <c r="B261" s="31" t="s">
        <v>440</v>
      </c>
      <c r="C261" s="26" t="s">
        <v>42</v>
      </c>
      <c r="D261" s="26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</row>
    <row r="262" spans="1:18" s="23" customFormat="1" x14ac:dyDescent="0.25">
      <c r="A262" s="24" t="s">
        <v>441</v>
      </c>
      <c r="B262" s="33" t="s">
        <v>442</v>
      </c>
      <c r="C262" s="26" t="s">
        <v>42</v>
      </c>
      <c r="D262" s="26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</row>
    <row r="263" spans="1:18" s="23" customFormat="1" ht="31.5" x14ac:dyDescent="0.25">
      <c r="A263" s="24" t="s">
        <v>443</v>
      </c>
      <c r="B263" s="33" t="s">
        <v>46</v>
      </c>
      <c r="C263" s="26" t="s">
        <v>42</v>
      </c>
      <c r="D263" s="26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</row>
    <row r="264" spans="1:18" s="23" customFormat="1" x14ac:dyDescent="0.25">
      <c r="A264" s="24" t="s">
        <v>444</v>
      </c>
      <c r="B264" s="34" t="s">
        <v>442</v>
      </c>
      <c r="C264" s="26" t="s">
        <v>42</v>
      </c>
      <c r="D264" s="26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</row>
    <row r="265" spans="1:18" s="23" customFormat="1" ht="31.5" x14ac:dyDescent="0.25">
      <c r="A265" s="24" t="s">
        <v>445</v>
      </c>
      <c r="B265" s="33" t="s">
        <v>48</v>
      </c>
      <c r="C265" s="26" t="s">
        <v>42</v>
      </c>
      <c r="D265" s="26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</row>
    <row r="266" spans="1:18" s="23" customFormat="1" x14ac:dyDescent="0.25">
      <c r="A266" s="24" t="s">
        <v>446</v>
      </c>
      <c r="B266" s="34" t="s">
        <v>442</v>
      </c>
      <c r="C266" s="26" t="s">
        <v>42</v>
      </c>
      <c r="D266" s="26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</row>
    <row r="267" spans="1:18" s="23" customFormat="1" ht="31.5" x14ac:dyDescent="0.25">
      <c r="A267" s="24" t="s">
        <v>447</v>
      </c>
      <c r="B267" s="33" t="s">
        <v>50</v>
      </c>
      <c r="C267" s="26" t="s">
        <v>42</v>
      </c>
      <c r="D267" s="26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</row>
    <row r="268" spans="1:18" s="23" customFormat="1" x14ac:dyDescent="0.25">
      <c r="A268" s="24" t="s">
        <v>448</v>
      </c>
      <c r="B268" s="34" t="s">
        <v>442</v>
      </c>
      <c r="C268" s="26" t="s">
        <v>42</v>
      </c>
      <c r="D268" s="26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</row>
    <row r="269" spans="1:18" s="23" customFormat="1" x14ac:dyDescent="0.25">
      <c r="A269" s="24" t="s">
        <v>449</v>
      </c>
      <c r="B269" s="31" t="s">
        <v>450</v>
      </c>
      <c r="C269" s="26" t="s">
        <v>42</v>
      </c>
      <c r="D269" s="26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</row>
    <row r="270" spans="1:18" s="23" customFormat="1" x14ac:dyDescent="0.25">
      <c r="A270" s="24" t="s">
        <v>451</v>
      </c>
      <c r="B270" s="33" t="s">
        <v>442</v>
      </c>
      <c r="C270" s="26" t="s">
        <v>42</v>
      </c>
      <c r="D270" s="26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</row>
    <row r="271" spans="1:18" s="23" customFormat="1" x14ac:dyDescent="0.25">
      <c r="A271" s="24" t="s">
        <v>452</v>
      </c>
      <c r="B271" s="30" t="s">
        <v>453</v>
      </c>
      <c r="C271" s="26" t="s">
        <v>42</v>
      </c>
      <c r="D271" s="26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</row>
    <row r="272" spans="1:18" s="23" customFormat="1" x14ac:dyDescent="0.25">
      <c r="A272" s="24" t="s">
        <v>454</v>
      </c>
      <c r="B272" s="33" t="s">
        <v>442</v>
      </c>
      <c r="C272" s="26" t="s">
        <v>42</v>
      </c>
      <c r="D272" s="26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</row>
    <row r="273" spans="1:18" s="23" customFormat="1" x14ac:dyDescent="0.25">
      <c r="A273" s="24" t="s">
        <v>455</v>
      </c>
      <c r="B273" s="30" t="s">
        <v>456</v>
      </c>
      <c r="C273" s="26" t="s">
        <v>42</v>
      </c>
      <c r="D273" s="26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</row>
    <row r="274" spans="1:18" s="23" customFormat="1" x14ac:dyDescent="0.25">
      <c r="A274" s="24" t="s">
        <v>457</v>
      </c>
      <c r="B274" s="33" t="s">
        <v>442</v>
      </c>
      <c r="C274" s="26" t="s">
        <v>42</v>
      </c>
      <c r="D274" s="26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</row>
    <row r="275" spans="1:18" s="23" customFormat="1" x14ac:dyDescent="0.25">
      <c r="A275" s="24" t="s">
        <v>458</v>
      </c>
      <c r="B275" s="30" t="s">
        <v>459</v>
      </c>
      <c r="C275" s="26" t="s">
        <v>42</v>
      </c>
      <c r="D275" s="26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</row>
    <row r="276" spans="1:18" s="23" customFormat="1" x14ac:dyDescent="0.25">
      <c r="A276" s="24" t="s">
        <v>460</v>
      </c>
      <c r="B276" s="33" t="s">
        <v>442</v>
      </c>
      <c r="C276" s="26" t="s">
        <v>42</v>
      </c>
      <c r="D276" s="26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</row>
    <row r="277" spans="1:18" s="23" customFormat="1" ht="15.75" customHeight="1" x14ac:dyDescent="0.25">
      <c r="A277" s="24" t="s">
        <v>461</v>
      </c>
      <c r="B277" s="30" t="s">
        <v>462</v>
      </c>
      <c r="C277" s="26" t="s">
        <v>42</v>
      </c>
      <c r="D277" s="26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</row>
    <row r="278" spans="1:18" s="23" customFormat="1" x14ac:dyDescent="0.25">
      <c r="A278" s="24" t="s">
        <v>463</v>
      </c>
      <c r="B278" s="33" t="s">
        <v>442</v>
      </c>
      <c r="C278" s="26" t="s">
        <v>42</v>
      </c>
      <c r="D278" s="26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</row>
    <row r="279" spans="1:18" s="23" customFormat="1" x14ac:dyDescent="0.25">
      <c r="A279" s="24" t="s">
        <v>464</v>
      </c>
      <c r="B279" s="30" t="s">
        <v>465</v>
      </c>
      <c r="C279" s="26" t="s">
        <v>42</v>
      </c>
      <c r="D279" s="26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</row>
    <row r="280" spans="1:18" s="23" customFormat="1" x14ac:dyDescent="0.25">
      <c r="A280" s="24" t="s">
        <v>466</v>
      </c>
      <c r="B280" s="33" t="s">
        <v>442</v>
      </c>
      <c r="C280" s="26" t="s">
        <v>42</v>
      </c>
      <c r="D280" s="26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</row>
    <row r="281" spans="1:18" s="23" customFormat="1" ht="31.5" x14ac:dyDescent="0.25">
      <c r="A281" s="24" t="s">
        <v>467</v>
      </c>
      <c r="B281" s="31" t="s">
        <v>468</v>
      </c>
      <c r="C281" s="26" t="s">
        <v>42</v>
      </c>
      <c r="D281" s="26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</row>
    <row r="282" spans="1:18" s="23" customFormat="1" x14ac:dyDescent="0.25">
      <c r="A282" s="24" t="s">
        <v>469</v>
      </c>
      <c r="B282" s="33" t="s">
        <v>442</v>
      </c>
      <c r="C282" s="26" t="s">
        <v>42</v>
      </c>
      <c r="D282" s="26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</row>
    <row r="283" spans="1:18" s="23" customFormat="1" x14ac:dyDescent="0.25">
      <c r="A283" s="24" t="s">
        <v>470</v>
      </c>
      <c r="B283" s="33" t="s">
        <v>66</v>
      </c>
      <c r="C283" s="26" t="s">
        <v>42</v>
      </c>
      <c r="D283" s="26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  <c r="Q283" s="37"/>
      <c r="R283" s="37"/>
    </row>
    <row r="284" spans="1:18" s="23" customFormat="1" x14ac:dyDescent="0.25">
      <c r="A284" s="24" t="s">
        <v>471</v>
      </c>
      <c r="B284" s="34" t="s">
        <v>442</v>
      </c>
      <c r="C284" s="26" t="s">
        <v>42</v>
      </c>
      <c r="D284" s="26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</row>
    <row r="285" spans="1:18" s="23" customFormat="1" x14ac:dyDescent="0.25">
      <c r="A285" s="24" t="s">
        <v>472</v>
      </c>
      <c r="B285" s="33" t="s">
        <v>68</v>
      </c>
      <c r="C285" s="26" t="s">
        <v>42</v>
      </c>
      <c r="D285" s="26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  <c r="Q285" s="37"/>
      <c r="R285" s="37"/>
    </row>
    <row r="286" spans="1:18" s="23" customFormat="1" x14ac:dyDescent="0.25">
      <c r="A286" s="24" t="s">
        <v>473</v>
      </c>
      <c r="B286" s="34" t="s">
        <v>442</v>
      </c>
      <c r="C286" s="26" t="s">
        <v>42</v>
      </c>
      <c r="D286" s="26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  <c r="Q286" s="37"/>
      <c r="R286" s="37"/>
    </row>
    <row r="287" spans="1:18" s="23" customFormat="1" x14ac:dyDescent="0.25">
      <c r="A287" s="24" t="s">
        <v>474</v>
      </c>
      <c r="B287" s="31" t="s">
        <v>475</v>
      </c>
      <c r="C287" s="26" t="s">
        <v>42</v>
      </c>
      <c r="D287" s="26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  <c r="Q287" s="37"/>
      <c r="R287" s="37"/>
    </row>
    <row r="288" spans="1:18" s="23" customFormat="1" x14ac:dyDescent="0.25">
      <c r="A288" s="24" t="s">
        <v>476</v>
      </c>
      <c r="B288" s="33" t="s">
        <v>442</v>
      </c>
      <c r="C288" s="26" t="s">
        <v>42</v>
      </c>
      <c r="D288" s="26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  <c r="Q288" s="37"/>
      <c r="R288" s="37"/>
    </row>
    <row r="289" spans="1:18" s="23" customFormat="1" x14ac:dyDescent="0.25">
      <c r="A289" s="24" t="s">
        <v>477</v>
      </c>
      <c r="B289" s="32" t="s">
        <v>478</v>
      </c>
      <c r="C289" s="26" t="s">
        <v>42</v>
      </c>
      <c r="D289" s="26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  <c r="Q289" s="37"/>
      <c r="R289" s="37"/>
    </row>
    <row r="290" spans="1:18" s="23" customFormat="1" x14ac:dyDescent="0.25">
      <c r="A290" s="24" t="s">
        <v>479</v>
      </c>
      <c r="B290" s="31" t="s">
        <v>480</v>
      </c>
      <c r="C290" s="26" t="s">
        <v>42</v>
      </c>
      <c r="D290" s="26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  <c r="Q290" s="37"/>
      <c r="R290" s="37"/>
    </row>
    <row r="291" spans="1:18" s="23" customFormat="1" x14ac:dyDescent="0.25">
      <c r="A291" s="24" t="s">
        <v>481</v>
      </c>
      <c r="B291" s="33" t="s">
        <v>442</v>
      </c>
      <c r="C291" s="26" t="s">
        <v>42</v>
      </c>
      <c r="D291" s="26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  <c r="Q291" s="37"/>
      <c r="R291" s="37"/>
    </row>
    <row r="292" spans="1:18" s="23" customFormat="1" x14ac:dyDescent="0.25">
      <c r="A292" s="24" t="s">
        <v>482</v>
      </c>
      <c r="B292" s="31" t="s">
        <v>483</v>
      </c>
      <c r="C292" s="26" t="s">
        <v>42</v>
      </c>
      <c r="D292" s="26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  <c r="Q292" s="37"/>
      <c r="R292" s="37"/>
    </row>
    <row r="293" spans="1:18" s="23" customFormat="1" x14ac:dyDescent="0.25">
      <c r="A293" s="24" t="s">
        <v>484</v>
      </c>
      <c r="B293" s="33" t="s">
        <v>312</v>
      </c>
      <c r="C293" s="26" t="s">
        <v>42</v>
      </c>
      <c r="D293" s="26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  <c r="Q293" s="37"/>
      <c r="R293" s="37"/>
    </row>
    <row r="294" spans="1:18" s="23" customFormat="1" x14ac:dyDescent="0.25">
      <c r="A294" s="24" t="s">
        <v>485</v>
      </c>
      <c r="B294" s="34" t="s">
        <v>442</v>
      </c>
      <c r="C294" s="26" t="s">
        <v>42</v>
      </c>
      <c r="D294" s="26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  <c r="Q294" s="37"/>
      <c r="R294" s="37"/>
    </row>
    <row r="295" spans="1:18" s="23" customFormat="1" x14ac:dyDescent="0.25">
      <c r="A295" s="24" t="s">
        <v>486</v>
      </c>
      <c r="B295" s="33" t="s">
        <v>487</v>
      </c>
      <c r="C295" s="26" t="s">
        <v>42</v>
      </c>
      <c r="D295" s="26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  <c r="Q295" s="37"/>
      <c r="R295" s="37"/>
    </row>
    <row r="296" spans="1:18" s="23" customFormat="1" x14ac:dyDescent="0.25">
      <c r="A296" s="24" t="s">
        <v>488</v>
      </c>
      <c r="B296" s="34" t="s">
        <v>442</v>
      </c>
      <c r="C296" s="26" t="s">
        <v>42</v>
      </c>
      <c r="D296" s="26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  <c r="Q296" s="37"/>
      <c r="R296" s="37"/>
    </row>
    <row r="297" spans="1:18" s="23" customFormat="1" ht="31.5" x14ac:dyDescent="0.25">
      <c r="A297" s="24" t="s">
        <v>489</v>
      </c>
      <c r="B297" s="31" t="s">
        <v>490</v>
      </c>
      <c r="C297" s="26" t="s">
        <v>42</v>
      </c>
      <c r="D297" s="26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  <c r="Q297" s="37"/>
      <c r="R297" s="37"/>
    </row>
    <row r="298" spans="1:18" s="23" customFormat="1" x14ac:dyDescent="0.25">
      <c r="A298" s="24" t="s">
        <v>491</v>
      </c>
      <c r="B298" s="33" t="s">
        <v>442</v>
      </c>
      <c r="C298" s="26" t="s">
        <v>42</v>
      </c>
      <c r="D298" s="26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  <c r="Q298" s="37"/>
      <c r="R298" s="37"/>
    </row>
    <row r="299" spans="1:18" s="23" customFormat="1" x14ac:dyDescent="0.25">
      <c r="A299" s="24" t="s">
        <v>492</v>
      </c>
      <c r="B299" s="31" t="s">
        <v>493</v>
      </c>
      <c r="C299" s="26" t="s">
        <v>42</v>
      </c>
      <c r="D299" s="26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  <c r="Q299" s="37"/>
      <c r="R299" s="37"/>
    </row>
    <row r="300" spans="1:18" s="23" customFormat="1" x14ac:dyDescent="0.25">
      <c r="A300" s="24" t="s">
        <v>494</v>
      </c>
      <c r="B300" s="33" t="s">
        <v>442</v>
      </c>
      <c r="C300" s="26" t="s">
        <v>42</v>
      </c>
      <c r="D300" s="26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  <c r="Q300" s="37"/>
      <c r="R300" s="37"/>
    </row>
    <row r="301" spans="1:18" s="23" customFormat="1" x14ac:dyDescent="0.25">
      <c r="A301" s="24" t="s">
        <v>495</v>
      </c>
      <c r="B301" s="31" t="s">
        <v>496</v>
      </c>
      <c r="C301" s="26" t="s">
        <v>42</v>
      </c>
      <c r="D301" s="26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37"/>
      <c r="R301" s="37"/>
    </row>
    <row r="302" spans="1:18" s="23" customFormat="1" x14ac:dyDescent="0.25">
      <c r="A302" s="24" t="s">
        <v>497</v>
      </c>
      <c r="B302" s="33" t="s">
        <v>442</v>
      </c>
      <c r="C302" s="26" t="s">
        <v>42</v>
      </c>
      <c r="D302" s="26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  <c r="Q302" s="37"/>
      <c r="R302" s="37"/>
    </row>
    <row r="303" spans="1:18" s="23" customFormat="1" x14ac:dyDescent="0.25">
      <c r="A303" s="24" t="s">
        <v>498</v>
      </c>
      <c r="B303" s="31" t="s">
        <v>499</v>
      </c>
      <c r="C303" s="26" t="s">
        <v>42</v>
      </c>
      <c r="D303" s="26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  <c r="Q303" s="37"/>
      <c r="R303" s="37"/>
    </row>
    <row r="304" spans="1:18" s="23" customFormat="1" x14ac:dyDescent="0.25">
      <c r="A304" s="24" t="s">
        <v>500</v>
      </c>
      <c r="B304" s="33" t="s">
        <v>442</v>
      </c>
      <c r="C304" s="26" t="s">
        <v>42</v>
      </c>
      <c r="D304" s="26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  <c r="Q304" s="37"/>
      <c r="R304" s="37"/>
    </row>
    <row r="305" spans="1:18" s="23" customFormat="1" x14ac:dyDescent="0.25">
      <c r="A305" s="24" t="s">
        <v>501</v>
      </c>
      <c r="B305" s="31" t="s">
        <v>502</v>
      </c>
      <c r="C305" s="26" t="s">
        <v>42</v>
      </c>
      <c r="D305" s="26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  <c r="Q305" s="37"/>
      <c r="R305" s="37"/>
    </row>
    <row r="306" spans="1:18" s="23" customFormat="1" x14ac:dyDescent="0.25">
      <c r="A306" s="24" t="s">
        <v>503</v>
      </c>
      <c r="B306" s="33" t="s">
        <v>442</v>
      </c>
      <c r="C306" s="26" t="s">
        <v>42</v>
      </c>
      <c r="D306" s="26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  <c r="Q306" s="37"/>
      <c r="R306" s="37"/>
    </row>
    <row r="307" spans="1:18" s="23" customFormat="1" ht="31.5" x14ac:dyDescent="0.25">
      <c r="A307" s="24" t="s">
        <v>504</v>
      </c>
      <c r="B307" s="31" t="s">
        <v>505</v>
      </c>
      <c r="C307" s="26" t="s">
        <v>42</v>
      </c>
      <c r="D307" s="26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  <c r="Q307" s="37"/>
      <c r="R307" s="37"/>
    </row>
    <row r="308" spans="1:18" s="23" customFormat="1" x14ac:dyDescent="0.25">
      <c r="A308" s="24" t="s">
        <v>506</v>
      </c>
      <c r="B308" s="33" t="s">
        <v>442</v>
      </c>
      <c r="C308" s="26" t="s">
        <v>42</v>
      </c>
      <c r="D308" s="26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  <c r="Q308" s="37"/>
      <c r="R308" s="37"/>
    </row>
    <row r="309" spans="1:18" s="23" customFormat="1" x14ac:dyDescent="0.25">
      <c r="A309" s="24" t="s">
        <v>507</v>
      </c>
      <c r="B309" s="33" t="s">
        <v>508</v>
      </c>
      <c r="C309" s="26" t="s">
        <v>42</v>
      </c>
      <c r="D309" s="26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  <c r="Q309" s="37"/>
      <c r="R309" s="37"/>
    </row>
    <row r="310" spans="1:18" s="23" customFormat="1" x14ac:dyDescent="0.25">
      <c r="A310" s="24" t="s">
        <v>509</v>
      </c>
      <c r="B310" s="33" t="s">
        <v>442</v>
      </c>
      <c r="C310" s="26" t="s">
        <v>42</v>
      </c>
      <c r="D310" s="26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  <c r="Q310" s="37"/>
      <c r="R310" s="37"/>
    </row>
    <row r="311" spans="1:18" s="23" customFormat="1" x14ac:dyDescent="0.25">
      <c r="A311" s="24" t="s">
        <v>510</v>
      </c>
      <c r="B311" s="31" t="s">
        <v>511</v>
      </c>
      <c r="C311" s="26" t="s">
        <v>42</v>
      </c>
      <c r="D311" s="26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</row>
    <row r="312" spans="1:18" s="23" customFormat="1" ht="31.5" x14ac:dyDescent="0.25">
      <c r="A312" s="24" t="s">
        <v>512</v>
      </c>
      <c r="B312" s="32" t="s">
        <v>513</v>
      </c>
      <c r="C312" s="26" t="s">
        <v>514</v>
      </c>
      <c r="D312" s="26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  <c r="Q312" s="37"/>
      <c r="R312" s="37"/>
    </row>
    <row r="313" spans="1:18" s="23" customFormat="1" x14ac:dyDescent="0.25">
      <c r="A313" s="24" t="s">
        <v>515</v>
      </c>
      <c r="B313" s="31" t="s">
        <v>516</v>
      </c>
      <c r="C313" s="26" t="s">
        <v>514</v>
      </c>
      <c r="D313" s="26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  <c r="Q313" s="37"/>
      <c r="R313" s="37"/>
    </row>
    <row r="314" spans="1:18" s="23" customFormat="1" ht="31.5" x14ac:dyDescent="0.25">
      <c r="A314" s="24" t="s">
        <v>517</v>
      </c>
      <c r="B314" s="31" t="s">
        <v>518</v>
      </c>
      <c r="C314" s="26" t="s">
        <v>514</v>
      </c>
      <c r="D314" s="26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  <c r="Q314" s="37"/>
      <c r="R314" s="37"/>
    </row>
    <row r="315" spans="1:18" s="23" customFormat="1" ht="31.5" x14ac:dyDescent="0.25">
      <c r="A315" s="24" t="s">
        <v>519</v>
      </c>
      <c r="B315" s="31" t="s">
        <v>520</v>
      </c>
      <c r="C315" s="26" t="s">
        <v>514</v>
      </c>
      <c r="D315" s="26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  <c r="Q315" s="37"/>
      <c r="R315" s="37"/>
    </row>
    <row r="316" spans="1:18" s="23" customFormat="1" ht="31.5" x14ac:dyDescent="0.25">
      <c r="A316" s="24" t="s">
        <v>521</v>
      </c>
      <c r="B316" s="31" t="s">
        <v>522</v>
      </c>
      <c r="C316" s="26" t="s">
        <v>514</v>
      </c>
      <c r="D316" s="26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  <c r="Q316" s="37"/>
      <c r="R316" s="37"/>
    </row>
    <row r="317" spans="1:18" s="23" customFormat="1" x14ac:dyDescent="0.25">
      <c r="A317" s="24" t="s">
        <v>523</v>
      </c>
      <c r="B317" s="30" t="s">
        <v>524</v>
      </c>
      <c r="C317" s="26" t="s">
        <v>514</v>
      </c>
      <c r="D317" s="26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  <c r="Q317" s="37"/>
      <c r="R317" s="37"/>
    </row>
    <row r="318" spans="1:18" s="23" customFormat="1" x14ac:dyDescent="0.25">
      <c r="A318" s="24" t="s">
        <v>525</v>
      </c>
      <c r="B318" s="30" t="s">
        <v>526</v>
      </c>
      <c r="C318" s="26" t="s">
        <v>514</v>
      </c>
      <c r="D318" s="26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  <c r="Q318" s="37"/>
      <c r="R318" s="37"/>
    </row>
    <row r="319" spans="1:18" s="23" customFormat="1" x14ac:dyDescent="0.25">
      <c r="A319" s="24" t="s">
        <v>527</v>
      </c>
      <c r="B319" s="30" t="s">
        <v>528</v>
      </c>
      <c r="C319" s="26" t="s">
        <v>514</v>
      </c>
      <c r="D319" s="26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  <c r="Q319" s="37"/>
      <c r="R319" s="37"/>
    </row>
    <row r="320" spans="1:18" s="23" customFormat="1" ht="19.5" customHeight="1" x14ac:dyDescent="0.25">
      <c r="A320" s="24" t="s">
        <v>529</v>
      </c>
      <c r="B320" s="30" t="s">
        <v>530</v>
      </c>
      <c r="C320" s="26" t="s">
        <v>514</v>
      </c>
      <c r="D320" s="26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  <c r="Q320" s="37"/>
      <c r="R320" s="37"/>
    </row>
    <row r="321" spans="1:18" s="23" customFormat="1" ht="19.5" customHeight="1" x14ac:dyDescent="0.25">
      <c r="A321" s="24" t="s">
        <v>531</v>
      </c>
      <c r="B321" s="30" t="s">
        <v>532</v>
      </c>
      <c r="C321" s="26" t="s">
        <v>514</v>
      </c>
      <c r="D321" s="26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  <c r="Q321" s="37"/>
      <c r="R321" s="37"/>
    </row>
    <row r="322" spans="1:18" s="23" customFormat="1" ht="36.75" customHeight="1" x14ac:dyDescent="0.25">
      <c r="A322" s="24" t="s">
        <v>533</v>
      </c>
      <c r="B322" s="31" t="s">
        <v>534</v>
      </c>
      <c r="C322" s="26" t="s">
        <v>514</v>
      </c>
      <c r="D322" s="26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  <c r="Q322" s="37"/>
      <c r="R322" s="37"/>
    </row>
    <row r="323" spans="1:18" s="23" customFormat="1" ht="19.5" customHeight="1" x14ac:dyDescent="0.25">
      <c r="A323" s="24" t="s">
        <v>535</v>
      </c>
      <c r="B323" s="39" t="s">
        <v>66</v>
      </c>
      <c r="C323" s="26" t="s">
        <v>514</v>
      </c>
      <c r="D323" s="26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  <c r="Q323" s="37"/>
      <c r="R323" s="37"/>
    </row>
    <row r="324" spans="1:18" s="23" customFormat="1" ht="19.5" customHeight="1" x14ac:dyDescent="0.25">
      <c r="A324" s="24" t="s">
        <v>536</v>
      </c>
      <c r="B324" s="39" t="s">
        <v>68</v>
      </c>
      <c r="C324" s="26" t="s">
        <v>514</v>
      </c>
      <c r="D324" s="26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  <c r="Q324" s="37"/>
      <c r="R324" s="37"/>
    </row>
    <row r="325" spans="1:18" s="23" customFormat="1" ht="15.6" customHeight="1" x14ac:dyDescent="0.25">
      <c r="A325" s="22" t="s">
        <v>537</v>
      </c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</row>
    <row r="326" spans="1:18" ht="31.5" x14ac:dyDescent="0.25">
      <c r="A326" s="24" t="s">
        <v>538</v>
      </c>
      <c r="B326" s="25" t="s">
        <v>539</v>
      </c>
      <c r="C326" s="26" t="s">
        <v>144</v>
      </c>
      <c r="D326" s="40" t="s">
        <v>145</v>
      </c>
      <c r="E326" s="40" t="s">
        <v>145</v>
      </c>
      <c r="F326" s="40" t="s">
        <v>145</v>
      </c>
      <c r="G326" s="40" t="s">
        <v>145</v>
      </c>
      <c r="H326" s="40" t="s">
        <v>145</v>
      </c>
      <c r="I326" s="40" t="s">
        <v>145</v>
      </c>
      <c r="J326" s="40" t="s">
        <v>145</v>
      </c>
      <c r="K326" s="40" t="s">
        <v>145</v>
      </c>
      <c r="L326" s="40" t="s">
        <v>145</v>
      </c>
      <c r="M326" s="40" t="s">
        <v>145</v>
      </c>
      <c r="N326" s="40" t="s">
        <v>145</v>
      </c>
      <c r="O326" s="40" t="s">
        <v>145</v>
      </c>
      <c r="P326" s="40" t="s">
        <v>145</v>
      </c>
      <c r="Q326" s="40" t="s">
        <v>145</v>
      </c>
      <c r="R326" s="40" t="s">
        <v>145</v>
      </c>
    </row>
    <row r="327" spans="1:18" x14ac:dyDescent="0.25">
      <c r="A327" s="24" t="s">
        <v>540</v>
      </c>
      <c r="B327" s="32" t="s">
        <v>541</v>
      </c>
      <c r="C327" s="26" t="s">
        <v>542</v>
      </c>
      <c r="D327" s="27"/>
      <c r="E327" s="40"/>
      <c r="F327" s="40"/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</row>
    <row r="328" spans="1:18" x14ac:dyDescent="0.25">
      <c r="A328" s="24" t="s">
        <v>543</v>
      </c>
      <c r="B328" s="32" t="s">
        <v>544</v>
      </c>
      <c r="C328" s="26" t="s">
        <v>545</v>
      </c>
      <c r="D328" s="27"/>
      <c r="E328" s="40"/>
      <c r="F328" s="40"/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</row>
    <row r="329" spans="1:18" x14ac:dyDescent="0.25">
      <c r="A329" s="24" t="s">
        <v>546</v>
      </c>
      <c r="B329" s="32" t="s">
        <v>547</v>
      </c>
      <c r="C329" s="26" t="s">
        <v>542</v>
      </c>
      <c r="D329" s="27"/>
      <c r="E329" s="40"/>
      <c r="F329" s="40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</row>
    <row r="330" spans="1:18" x14ac:dyDescent="0.25">
      <c r="A330" s="24" t="s">
        <v>548</v>
      </c>
      <c r="B330" s="32" t="s">
        <v>549</v>
      </c>
      <c r="C330" s="26" t="s">
        <v>545</v>
      </c>
      <c r="D330" s="27"/>
      <c r="E330" s="40"/>
      <c r="F330" s="40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/>
    </row>
    <row r="331" spans="1:18" x14ac:dyDescent="0.25">
      <c r="A331" s="24" t="s">
        <v>550</v>
      </c>
      <c r="B331" s="32" t="s">
        <v>551</v>
      </c>
      <c r="C331" s="26" t="s">
        <v>552</v>
      </c>
      <c r="D331" s="27"/>
      <c r="E331" s="40"/>
      <c r="F331" s="40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</row>
    <row r="332" spans="1:18" x14ac:dyDescent="0.25">
      <c r="A332" s="24" t="s">
        <v>553</v>
      </c>
      <c r="B332" s="32" t="s">
        <v>554</v>
      </c>
      <c r="C332" s="26" t="s">
        <v>144</v>
      </c>
      <c r="D332" s="40" t="s">
        <v>145</v>
      </c>
      <c r="E332" s="40" t="s">
        <v>145</v>
      </c>
      <c r="F332" s="40" t="s">
        <v>145</v>
      </c>
      <c r="G332" s="40" t="s">
        <v>145</v>
      </c>
      <c r="H332" s="40" t="s">
        <v>145</v>
      </c>
      <c r="I332" s="40" t="s">
        <v>145</v>
      </c>
      <c r="J332" s="40" t="s">
        <v>145</v>
      </c>
      <c r="K332" s="40" t="s">
        <v>145</v>
      </c>
      <c r="L332" s="40" t="s">
        <v>145</v>
      </c>
      <c r="M332" s="40" t="s">
        <v>145</v>
      </c>
      <c r="N332" s="40" t="s">
        <v>145</v>
      </c>
      <c r="O332" s="40" t="s">
        <v>145</v>
      </c>
      <c r="P332" s="40" t="s">
        <v>145</v>
      </c>
      <c r="Q332" s="40" t="s">
        <v>145</v>
      </c>
      <c r="R332" s="40" t="s">
        <v>145</v>
      </c>
    </row>
    <row r="333" spans="1:18" x14ac:dyDescent="0.25">
      <c r="A333" s="24" t="s">
        <v>555</v>
      </c>
      <c r="B333" s="31" t="s">
        <v>556</v>
      </c>
      <c r="C333" s="26" t="s">
        <v>552</v>
      </c>
      <c r="D333" s="27"/>
      <c r="E333" s="40"/>
      <c r="F333" s="40"/>
      <c r="G333" s="40"/>
      <c r="H333" s="40"/>
      <c r="I333" s="40"/>
      <c r="J333" s="40"/>
      <c r="K333" s="40"/>
      <c r="L333" s="40"/>
      <c r="M333" s="40"/>
      <c r="N333" s="40"/>
      <c r="O333" s="40"/>
      <c r="P333" s="40"/>
      <c r="Q333" s="40"/>
      <c r="R333" s="40"/>
    </row>
    <row r="334" spans="1:18" x14ac:dyDescent="0.25">
      <c r="A334" s="24" t="s">
        <v>557</v>
      </c>
      <c r="B334" s="31" t="s">
        <v>558</v>
      </c>
      <c r="C334" s="26" t="s">
        <v>559</v>
      </c>
      <c r="D334" s="27"/>
      <c r="E334" s="40"/>
      <c r="F334" s="40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</row>
    <row r="335" spans="1:18" x14ac:dyDescent="0.25">
      <c r="A335" s="24" t="s">
        <v>560</v>
      </c>
      <c r="B335" s="32" t="s">
        <v>561</v>
      </c>
      <c r="C335" s="26" t="s">
        <v>144</v>
      </c>
      <c r="D335" s="40" t="s">
        <v>145</v>
      </c>
      <c r="E335" s="40" t="s">
        <v>145</v>
      </c>
      <c r="F335" s="40" t="s">
        <v>145</v>
      </c>
      <c r="G335" s="40" t="s">
        <v>145</v>
      </c>
      <c r="H335" s="40" t="s">
        <v>145</v>
      </c>
      <c r="I335" s="40" t="s">
        <v>145</v>
      </c>
      <c r="J335" s="40" t="s">
        <v>145</v>
      </c>
      <c r="K335" s="40" t="s">
        <v>145</v>
      </c>
      <c r="L335" s="40" t="s">
        <v>145</v>
      </c>
      <c r="M335" s="40" t="s">
        <v>145</v>
      </c>
      <c r="N335" s="40" t="s">
        <v>145</v>
      </c>
      <c r="O335" s="40" t="s">
        <v>145</v>
      </c>
      <c r="P335" s="40" t="s">
        <v>145</v>
      </c>
      <c r="Q335" s="40" t="s">
        <v>145</v>
      </c>
      <c r="R335" s="40" t="s">
        <v>145</v>
      </c>
    </row>
    <row r="336" spans="1:18" x14ac:dyDescent="0.25">
      <c r="A336" s="24" t="s">
        <v>562</v>
      </c>
      <c r="B336" s="31" t="s">
        <v>556</v>
      </c>
      <c r="C336" s="26" t="s">
        <v>552</v>
      </c>
      <c r="D336" s="27"/>
      <c r="E336" s="40"/>
      <c r="F336" s="40"/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</row>
    <row r="337" spans="1:18" x14ac:dyDescent="0.25">
      <c r="A337" s="24" t="s">
        <v>563</v>
      </c>
      <c r="B337" s="31" t="s">
        <v>564</v>
      </c>
      <c r="C337" s="26" t="s">
        <v>542</v>
      </c>
      <c r="D337" s="27"/>
      <c r="E337" s="40"/>
      <c r="F337" s="40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</row>
    <row r="338" spans="1:18" x14ac:dyDescent="0.25">
      <c r="A338" s="24" t="s">
        <v>565</v>
      </c>
      <c r="B338" s="31" t="s">
        <v>558</v>
      </c>
      <c r="C338" s="26" t="s">
        <v>559</v>
      </c>
      <c r="D338" s="27"/>
      <c r="E338" s="40"/>
      <c r="F338" s="40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</row>
    <row r="339" spans="1:18" x14ac:dyDescent="0.25">
      <c r="A339" s="24" t="s">
        <v>566</v>
      </c>
      <c r="B339" s="32" t="s">
        <v>567</v>
      </c>
      <c r="C339" s="26" t="s">
        <v>144</v>
      </c>
      <c r="D339" s="40" t="s">
        <v>145</v>
      </c>
      <c r="E339" s="40" t="s">
        <v>145</v>
      </c>
      <c r="F339" s="40" t="s">
        <v>145</v>
      </c>
      <c r="G339" s="40" t="s">
        <v>145</v>
      </c>
      <c r="H339" s="40" t="s">
        <v>145</v>
      </c>
      <c r="I339" s="40" t="s">
        <v>145</v>
      </c>
      <c r="J339" s="40" t="s">
        <v>145</v>
      </c>
      <c r="K339" s="40" t="s">
        <v>145</v>
      </c>
      <c r="L339" s="40" t="s">
        <v>145</v>
      </c>
      <c r="M339" s="40" t="s">
        <v>145</v>
      </c>
      <c r="N339" s="40" t="s">
        <v>145</v>
      </c>
      <c r="O339" s="40" t="s">
        <v>145</v>
      </c>
      <c r="P339" s="40" t="s">
        <v>145</v>
      </c>
      <c r="Q339" s="40" t="s">
        <v>145</v>
      </c>
      <c r="R339" s="40" t="s">
        <v>145</v>
      </c>
    </row>
    <row r="340" spans="1:18" x14ac:dyDescent="0.25">
      <c r="A340" s="24" t="s">
        <v>568</v>
      </c>
      <c r="B340" s="31" t="s">
        <v>556</v>
      </c>
      <c r="C340" s="26" t="s">
        <v>552</v>
      </c>
      <c r="D340" s="27"/>
      <c r="E340" s="40"/>
      <c r="F340" s="40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</row>
    <row r="341" spans="1:18" x14ac:dyDescent="0.25">
      <c r="A341" s="24" t="s">
        <v>569</v>
      </c>
      <c r="B341" s="31" t="s">
        <v>558</v>
      </c>
      <c r="C341" s="26" t="s">
        <v>559</v>
      </c>
      <c r="D341" s="27"/>
      <c r="E341" s="40"/>
      <c r="F341" s="40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</row>
    <row r="342" spans="1:18" x14ac:dyDescent="0.25">
      <c r="A342" s="24" t="s">
        <v>570</v>
      </c>
      <c r="B342" s="32" t="s">
        <v>571</v>
      </c>
      <c r="C342" s="26" t="s">
        <v>144</v>
      </c>
      <c r="D342" s="40" t="s">
        <v>145</v>
      </c>
      <c r="E342" s="40" t="s">
        <v>145</v>
      </c>
      <c r="F342" s="40" t="s">
        <v>145</v>
      </c>
      <c r="G342" s="40" t="s">
        <v>145</v>
      </c>
      <c r="H342" s="40" t="s">
        <v>145</v>
      </c>
      <c r="I342" s="40" t="s">
        <v>145</v>
      </c>
      <c r="J342" s="40" t="s">
        <v>145</v>
      </c>
      <c r="K342" s="40" t="s">
        <v>145</v>
      </c>
      <c r="L342" s="40" t="s">
        <v>145</v>
      </c>
      <c r="M342" s="40" t="s">
        <v>145</v>
      </c>
      <c r="N342" s="40" t="s">
        <v>145</v>
      </c>
      <c r="O342" s="40" t="s">
        <v>145</v>
      </c>
      <c r="P342" s="40" t="s">
        <v>145</v>
      </c>
      <c r="Q342" s="40" t="s">
        <v>145</v>
      </c>
      <c r="R342" s="40" t="s">
        <v>145</v>
      </c>
    </row>
    <row r="343" spans="1:18" x14ac:dyDescent="0.25">
      <c r="A343" s="24" t="s">
        <v>572</v>
      </c>
      <c r="B343" s="31" t="s">
        <v>556</v>
      </c>
      <c r="C343" s="26" t="s">
        <v>552</v>
      </c>
      <c r="D343" s="27"/>
      <c r="E343" s="40"/>
      <c r="F343" s="40"/>
      <c r="G343" s="40"/>
      <c r="H343" s="40"/>
      <c r="I343" s="40"/>
      <c r="J343" s="40"/>
      <c r="K343" s="40"/>
      <c r="L343" s="40"/>
      <c r="M343" s="40"/>
      <c r="N343" s="40"/>
      <c r="O343" s="40"/>
      <c r="P343" s="40"/>
      <c r="Q343" s="40"/>
      <c r="R343" s="40"/>
    </row>
    <row r="344" spans="1:18" x14ac:dyDescent="0.25">
      <c r="A344" s="24" t="s">
        <v>573</v>
      </c>
      <c r="B344" s="31" t="s">
        <v>564</v>
      </c>
      <c r="C344" s="26" t="s">
        <v>542</v>
      </c>
      <c r="D344" s="27"/>
      <c r="E344" s="40"/>
      <c r="F344" s="40"/>
      <c r="G344" s="40"/>
      <c r="H344" s="40"/>
      <c r="I344" s="40"/>
      <c r="J344" s="40"/>
      <c r="K344" s="40"/>
      <c r="L344" s="40"/>
      <c r="M344" s="40"/>
      <c r="N344" s="40"/>
      <c r="O344" s="40"/>
      <c r="P344" s="40"/>
      <c r="Q344" s="40"/>
      <c r="R344" s="40"/>
    </row>
    <row r="345" spans="1:18" x14ac:dyDescent="0.25">
      <c r="A345" s="24" t="s">
        <v>574</v>
      </c>
      <c r="B345" s="31" t="s">
        <v>558</v>
      </c>
      <c r="C345" s="26" t="s">
        <v>559</v>
      </c>
      <c r="D345" s="27"/>
      <c r="E345" s="40"/>
      <c r="F345" s="40"/>
      <c r="G345" s="40"/>
      <c r="H345" s="40"/>
      <c r="I345" s="40"/>
      <c r="J345" s="40"/>
      <c r="K345" s="40"/>
      <c r="L345" s="40"/>
      <c r="M345" s="40"/>
      <c r="N345" s="40"/>
      <c r="O345" s="40"/>
      <c r="P345" s="40"/>
      <c r="Q345" s="40"/>
      <c r="R345" s="40"/>
    </row>
    <row r="346" spans="1:18" x14ac:dyDescent="0.25">
      <c r="A346" s="24" t="s">
        <v>575</v>
      </c>
      <c r="B346" s="25" t="s">
        <v>576</v>
      </c>
      <c r="C346" s="26" t="s">
        <v>144</v>
      </c>
      <c r="D346" s="40" t="s">
        <v>145</v>
      </c>
      <c r="E346" s="40" t="s">
        <v>145</v>
      </c>
      <c r="F346" s="40" t="s">
        <v>145</v>
      </c>
      <c r="G346" s="40" t="s">
        <v>145</v>
      </c>
      <c r="H346" s="40" t="s">
        <v>145</v>
      </c>
      <c r="I346" s="40" t="s">
        <v>145</v>
      </c>
      <c r="J346" s="40" t="s">
        <v>145</v>
      </c>
      <c r="K346" s="40" t="s">
        <v>145</v>
      </c>
      <c r="L346" s="40" t="s">
        <v>145</v>
      </c>
      <c r="M346" s="40" t="s">
        <v>145</v>
      </c>
      <c r="N346" s="40" t="s">
        <v>145</v>
      </c>
      <c r="O346" s="40" t="s">
        <v>145</v>
      </c>
      <c r="P346" s="40" t="s">
        <v>145</v>
      </c>
      <c r="Q346" s="40" t="s">
        <v>145</v>
      </c>
      <c r="R346" s="40" t="s">
        <v>145</v>
      </c>
    </row>
    <row r="347" spans="1:18" ht="30" customHeight="1" x14ac:dyDescent="0.25">
      <c r="A347" s="24" t="s">
        <v>577</v>
      </c>
      <c r="B347" s="32" t="s">
        <v>578</v>
      </c>
      <c r="C347" s="26" t="s">
        <v>552</v>
      </c>
      <c r="D347" s="27">
        <v>95.095771999999997</v>
      </c>
      <c r="E347" s="40">
        <v>96.861476819483102</v>
      </c>
      <c r="F347" s="40">
        <v>107.3925</v>
      </c>
      <c r="G347" s="40">
        <v>102.039424</v>
      </c>
      <c r="H347" s="27">
        <v>106.81600462</v>
      </c>
      <c r="I347" s="40">
        <v>106.366432</v>
      </c>
      <c r="J347" s="40">
        <v>546.07747833999997</v>
      </c>
      <c r="K347" s="40">
        <f>678.05-K351</f>
        <v>565.9683</v>
      </c>
      <c r="L347" s="40"/>
      <c r="M347" s="40">
        <f>678.05-M351</f>
        <v>565.9683</v>
      </c>
      <c r="N347" s="40">
        <f>1519.5235-N351</f>
        <v>1268.3905999999999</v>
      </c>
      <c r="O347" s="40">
        <f>678.05-O351</f>
        <v>565.9683</v>
      </c>
      <c r="P347" s="40"/>
      <c r="Q347" s="41">
        <f>G347+I347+K347+M347+O347</f>
        <v>1906.3107559999999</v>
      </c>
      <c r="R347" s="41"/>
    </row>
    <row r="348" spans="1:18" ht="31.5" x14ac:dyDescent="0.25">
      <c r="A348" s="24" t="s">
        <v>579</v>
      </c>
      <c r="B348" s="31" t="s">
        <v>580</v>
      </c>
      <c r="C348" s="26" t="s">
        <v>552</v>
      </c>
      <c r="D348" s="27"/>
      <c r="E348" s="40"/>
      <c r="F348" s="40"/>
      <c r="G348" s="40"/>
      <c r="H348" s="27"/>
      <c r="I348" s="40"/>
      <c r="J348" s="40"/>
      <c r="K348" s="40"/>
      <c r="L348" s="40"/>
      <c r="M348" s="40"/>
      <c r="N348" s="40"/>
      <c r="O348" s="40"/>
      <c r="P348" s="40"/>
      <c r="Q348" s="40"/>
      <c r="R348" s="40"/>
    </row>
    <row r="349" spans="1:18" x14ac:dyDescent="0.25">
      <c r="A349" s="24" t="s">
        <v>581</v>
      </c>
      <c r="B349" s="39" t="s">
        <v>582</v>
      </c>
      <c r="C349" s="26" t="s">
        <v>552</v>
      </c>
      <c r="D349" s="27"/>
      <c r="E349" s="40"/>
      <c r="F349" s="40"/>
      <c r="G349" s="40"/>
      <c r="H349" s="27"/>
      <c r="I349" s="40"/>
      <c r="J349" s="40"/>
      <c r="K349" s="40"/>
      <c r="L349" s="40"/>
      <c r="M349" s="40"/>
      <c r="N349" s="40"/>
      <c r="O349" s="40"/>
      <c r="P349" s="40"/>
      <c r="Q349" s="40"/>
      <c r="R349" s="40"/>
    </row>
    <row r="350" spans="1:18" x14ac:dyDescent="0.25">
      <c r="A350" s="24" t="s">
        <v>583</v>
      </c>
      <c r="B350" s="39" t="s">
        <v>584</v>
      </c>
      <c r="C350" s="26" t="s">
        <v>552</v>
      </c>
      <c r="D350" s="27"/>
      <c r="E350" s="40"/>
      <c r="F350" s="40"/>
      <c r="G350" s="40"/>
      <c r="H350" s="27"/>
      <c r="I350" s="40"/>
      <c r="J350" s="40"/>
      <c r="K350" s="40"/>
      <c r="L350" s="40"/>
      <c r="M350" s="40"/>
      <c r="N350" s="40"/>
      <c r="O350" s="40"/>
      <c r="P350" s="40"/>
      <c r="Q350" s="40"/>
      <c r="R350" s="40"/>
    </row>
    <row r="351" spans="1:18" x14ac:dyDescent="0.25">
      <c r="A351" s="24" t="s">
        <v>585</v>
      </c>
      <c r="B351" s="32" t="s">
        <v>586</v>
      </c>
      <c r="C351" s="26" t="s">
        <v>552</v>
      </c>
      <c r="D351" s="27">
        <v>23.468118</v>
      </c>
      <c r="E351" s="40">
        <v>23.8422851805169</v>
      </c>
      <c r="F351" s="40">
        <v>20.443623027187293</v>
      </c>
      <c r="G351" s="40">
        <v>20.2074</v>
      </c>
      <c r="H351" s="27">
        <v>25.354591599999999</v>
      </c>
      <c r="I351" s="40">
        <v>21.064299999999999</v>
      </c>
      <c r="J351" s="40">
        <v>118.84794751</v>
      </c>
      <c r="K351" s="40">
        <v>112.0817</v>
      </c>
      <c r="L351" s="40"/>
      <c r="M351" s="40">
        <v>112.0817</v>
      </c>
      <c r="N351" s="40">
        <v>251.13290000000001</v>
      </c>
      <c r="O351" s="40">
        <v>112.0817</v>
      </c>
      <c r="P351" s="40"/>
      <c r="Q351" s="41">
        <f>G351+I351+K351+M351+O351</f>
        <v>377.51679999999999</v>
      </c>
      <c r="R351" s="41"/>
    </row>
    <row r="352" spans="1:18" x14ac:dyDescent="0.25">
      <c r="A352" s="24" t="s">
        <v>587</v>
      </c>
      <c r="B352" s="32" t="s">
        <v>588</v>
      </c>
      <c r="C352" s="26" t="s">
        <v>542</v>
      </c>
      <c r="D352" s="27">
        <v>21.44</v>
      </c>
      <c r="E352" s="40">
        <v>20.056697899005044</v>
      </c>
      <c r="F352" s="40">
        <v>20.056999999999999</v>
      </c>
      <c r="G352" s="40">
        <v>20.056999999999999</v>
      </c>
      <c r="H352" s="27">
        <v>20.056999999999999</v>
      </c>
      <c r="I352" s="40">
        <v>20.056999999999999</v>
      </c>
      <c r="J352" s="40">
        <v>20.056999999999999</v>
      </c>
      <c r="K352" s="40">
        <v>72.949799999999996</v>
      </c>
      <c r="L352" s="40"/>
      <c r="M352" s="40">
        <v>72.949799999999996</v>
      </c>
      <c r="N352" s="40">
        <v>712.99639999999999</v>
      </c>
      <c r="O352" s="40">
        <v>72.949799999999996</v>
      </c>
      <c r="P352" s="40"/>
      <c r="Q352" s="40">
        <f>O352</f>
        <v>72.949799999999996</v>
      </c>
      <c r="R352" s="40"/>
    </row>
    <row r="353" spans="1:18" ht="31.5" x14ac:dyDescent="0.25">
      <c r="A353" s="24" t="s">
        <v>589</v>
      </c>
      <c r="B353" s="31" t="s">
        <v>590</v>
      </c>
      <c r="C353" s="26" t="s">
        <v>542</v>
      </c>
      <c r="D353" s="27"/>
      <c r="E353" s="40"/>
      <c r="F353" s="40"/>
      <c r="G353" s="40"/>
      <c r="H353" s="27"/>
      <c r="I353" s="40"/>
      <c r="J353" s="40"/>
      <c r="K353" s="40"/>
      <c r="L353" s="40"/>
      <c r="M353" s="40"/>
      <c r="N353" s="40"/>
      <c r="O353" s="40"/>
      <c r="P353" s="40"/>
      <c r="Q353" s="40"/>
      <c r="R353" s="40"/>
    </row>
    <row r="354" spans="1:18" x14ac:dyDescent="0.25">
      <c r="A354" s="24" t="s">
        <v>591</v>
      </c>
      <c r="B354" s="39" t="s">
        <v>582</v>
      </c>
      <c r="C354" s="26" t="s">
        <v>542</v>
      </c>
      <c r="D354" s="27"/>
      <c r="E354" s="40"/>
      <c r="F354" s="40"/>
      <c r="G354" s="40"/>
      <c r="H354" s="27"/>
      <c r="I354" s="40"/>
      <c r="J354" s="40"/>
      <c r="K354" s="40"/>
      <c r="L354" s="40"/>
      <c r="M354" s="40"/>
      <c r="N354" s="40"/>
      <c r="O354" s="40"/>
      <c r="P354" s="40"/>
      <c r="Q354" s="40"/>
      <c r="R354" s="40"/>
    </row>
    <row r="355" spans="1:18" x14ac:dyDescent="0.25">
      <c r="A355" s="24" t="s">
        <v>592</v>
      </c>
      <c r="B355" s="39" t="s">
        <v>584</v>
      </c>
      <c r="C355" s="26" t="s">
        <v>542</v>
      </c>
      <c r="D355" s="27"/>
      <c r="E355" s="40"/>
      <c r="F355" s="40"/>
      <c r="G355" s="40"/>
      <c r="H355" s="27"/>
      <c r="I355" s="40"/>
      <c r="J355" s="40"/>
      <c r="K355" s="40"/>
      <c r="L355" s="40"/>
      <c r="M355" s="40"/>
      <c r="N355" s="40"/>
      <c r="O355" s="40"/>
      <c r="P355" s="40"/>
      <c r="Q355" s="40"/>
      <c r="R355" s="40"/>
    </row>
    <row r="356" spans="1:18" x14ac:dyDescent="0.25">
      <c r="A356" s="24" t="s">
        <v>593</v>
      </c>
      <c r="B356" s="32" t="s">
        <v>594</v>
      </c>
      <c r="C356" s="26" t="s">
        <v>595</v>
      </c>
      <c r="D356" s="27">
        <v>2996.95</v>
      </c>
      <c r="E356" s="40">
        <v>3001.7620000000002</v>
      </c>
      <c r="F356" s="40">
        <v>3127.16</v>
      </c>
      <c r="G356" s="40">
        <v>3127.16</v>
      </c>
      <c r="H356" s="27">
        <v>3127.16</v>
      </c>
      <c r="I356" s="40">
        <v>10180.879999999999</v>
      </c>
      <c r="J356" s="40">
        <v>10198.68</v>
      </c>
      <c r="K356" s="40">
        <v>10384.01</v>
      </c>
      <c r="L356" s="40"/>
      <c r="M356" s="40">
        <f>K356</f>
        <v>10384.01</v>
      </c>
      <c r="N356" s="40">
        <v>30947.361015999995</v>
      </c>
      <c r="O356" s="40">
        <f>M356</f>
        <v>10384.01</v>
      </c>
      <c r="P356" s="40"/>
      <c r="Q356" s="40">
        <f>O356</f>
        <v>10384.01</v>
      </c>
      <c r="R356" s="40"/>
    </row>
    <row r="357" spans="1:18" ht="31.5" x14ac:dyDescent="0.25">
      <c r="A357" s="24" t="s">
        <v>596</v>
      </c>
      <c r="B357" s="32" t="s">
        <v>597</v>
      </c>
      <c r="C357" s="26" t="s">
        <v>42</v>
      </c>
      <c r="D357" s="27"/>
      <c r="E357" s="40"/>
      <c r="F357" s="40"/>
      <c r="G357" s="40"/>
      <c r="H357" s="40"/>
      <c r="I357" s="40"/>
      <c r="J357" s="40"/>
      <c r="K357" s="40"/>
      <c r="L357" s="40"/>
      <c r="M357" s="40"/>
      <c r="N357" s="40"/>
      <c r="O357" s="40"/>
      <c r="P357" s="40"/>
      <c r="Q357" s="40"/>
      <c r="R357" s="40"/>
    </row>
    <row r="358" spans="1:18" x14ac:dyDescent="0.25">
      <c r="A358" s="24" t="s">
        <v>598</v>
      </c>
      <c r="B358" s="25" t="s">
        <v>599</v>
      </c>
      <c r="C358" s="26" t="s">
        <v>144</v>
      </c>
      <c r="D358" s="40" t="s">
        <v>145</v>
      </c>
      <c r="E358" s="40" t="s">
        <v>145</v>
      </c>
      <c r="F358" s="40" t="s">
        <v>145</v>
      </c>
      <c r="G358" s="40" t="s">
        <v>145</v>
      </c>
      <c r="H358" s="40" t="s">
        <v>145</v>
      </c>
      <c r="I358" s="40" t="s">
        <v>145</v>
      </c>
      <c r="J358" s="40" t="s">
        <v>145</v>
      </c>
      <c r="K358" s="40" t="s">
        <v>145</v>
      </c>
      <c r="L358" s="40" t="s">
        <v>145</v>
      </c>
      <c r="M358" s="40" t="s">
        <v>145</v>
      </c>
      <c r="N358" s="40" t="s">
        <v>145</v>
      </c>
      <c r="O358" s="40" t="s">
        <v>145</v>
      </c>
      <c r="P358" s="40" t="s">
        <v>145</v>
      </c>
      <c r="Q358" s="40" t="s">
        <v>145</v>
      </c>
      <c r="R358" s="40" t="s">
        <v>145</v>
      </c>
    </row>
    <row r="359" spans="1:18" x14ac:dyDescent="0.25">
      <c r="A359" s="24" t="s">
        <v>600</v>
      </c>
      <c r="B359" s="32" t="s">
        <v>601</v>
      </c>
      <c r="C359" s="26" t="s">
        <v>552</v>
      </c>
      <c r="D359" s="27"/>
      <c r="E359" s="40"/>
      <c r="F359" s="40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</row>
    <row r="360" spans="1:18" x14ac:dyDescent="0.25">
      <c r="A360" s="24" t="s">
        <v>602</v>
      </c>
      <c r="B360" s="32" t="s">
        <v>603</v>
      </c>
      <c r="C360" s="26" t="s">
        <v>545</v>
      </c>
      <c r="D360" s="27"/>
      <c r="E360" s="40"/>
      <c r="F360" s="40"/>
      <c r="G360" s="40"/>
      <c r="H360" s="40"/>
      <c r="I360" s="40"/>
      <c r="J360" s="40"/>
      <c r="K360" s="40"/>
      <c r="L360" s="40"/>
      <c r="M360" s="40"/>
      <c r="N360" s="40"/>
      <c r="O360" s="40"/>
      <c r="P360" s="40"/>
      <c r="Q360" s="40"/>
      <c r="R360" s="40"/>
    </row>
    <row r="361" spans="1:18" ht="47.25" x14ac:dyDescent="0.25">
      <c r="A361" s="24" t="s">
        <v>604</v>
      </c>
      <c r="B361" s="32" t="s">
        <v>605</v>
      </c>
      <c r="C361" s="26" t="s">
        <v>42</v>
      </c>
      <c r="D361" s="27"/>
      <c r="E361" s="40"/>
      <c r="F361" s="40"/>
      <c r="G361" s="40"/>
      <c r="H361" s="40"/>
      <c r="I361" s="40"/>
      <c r="J361" s="40"/>
      <c r="K361" s="40"/>
      <c r="L361" s="40"/>
      <c r="M361" s="40"/>
      <c r="N361" s="40"/>
      <c r="O361" s="40"/>
      <c r="P361" s="40"/>
      <c r="Q361" s="40"/>
      <c r="R361" s="40"/>
    </row>
    <row r="362" spans="1:18" ht="31.5" x14ac:dyDescent="0.25">
      <c r="A362" s="24" t="s">
        <v>606</v>
      </c>
      <c r="B362" s="32" t="s">
        <v>607</v>
      </c>
      <c r="C362" s="26" t="s">
        <v>42</v>
      </c>
      <c r="D362" s="27"/>
      <c r="E362" s="40"/>
      <c r="F362" s="40"/>
      <c r="G362" s="40"/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0"/>
    </row>
    <row r="363" spans="1:18" x14ac:dyDescent="0.25">
      <c r="A363" s="24" t="s">
        <v>608</v>
      </c>
      <c r="B363" s="25" t="s">
        <v>609</v>
      </c>
      <c r="C363" s="38" t="s">
        <v>144</v>
      </c>
      <c r="D363" s="40" t="s">
        <v>145</v>
      </c>
      <c r="E363" s="40" t="s">
        <v>145</v>
      </c>
      <c r="F363" s="40" t="s">
        <v>145</v>
      </c>
      <c r="G363" s="40" t="s">
        <v>145</v>
      </c>
      <c r="H363" s="40" t="s">
        <v>145</v>
      </c>
      <c r="I363" s="40" t="s">
        <v>145</v>
      </c>
      <c r="J363" s="40" t="s">
        <v>145</v>
      </c>
      <c r="K363" s="40" t="s">
        <v>145</v>
      </c>
      <c r="L363" s="40" t="s">
        <v>145</v>
      </c>
      <c r="M363" s="40" t="s">
        <v>145</v>
      </c>
      <c r="N363" s="40" t="s">
        <v>145</v>
      </c>
      <c r="O363" s="40" t="s">
        <v>145</v>
      </c>
      <c r="P363" s="40" t="s">
        <v>145</v>
      </c>
      <c r="Q363" s="40" t="s">
        <v>145</v>
      </c>
      <c r="R363" s="40" t="s">
        <v>145</v>
      </c>
    </row>
    <row r="364" spans="1:18" ht="18" customHeight="1" x14ac:dyDescent="0.25">
      <c r="A364" s="24" t="s">
        <v>610</v>
      </c>
      <c r="B364" s="32" t="s">
        <v>611</v>
      </c>
      <c r="C364" s="26" t="s">
        <v>542</v>
      </c>
      <c r="D364" s="27"/>
      <c r="E364" s="40"/>
      <c r="F364" s="40"/>
      <c r="G364" s="40"/>
      <c r="H364" s="40"/>
      <c r="I364" s="40"/>
      <c r="J364" s="40"/>
      <c r="K364" s="40"/>
      <c r="L364" s="40"/>
      <c r="M364" s="40"/>
      <c r="N364" s="40"/>
      <c r="O364" s="40"/>
      <c r="P364" s="40"/>
      <c r="Q364" s="40"/>
      <c r="R364" s="40"/>
    </row>
    <row r="365" spans="1:18" ht="47.25" x14ac:dyDescent="0.25">
      <c r="A365" s="24" t="s">
        <v>612</v>
      </c>
      <c r="B365" s="31" t="s">
        <v>613</v>
      </c>
      <c r="C365" s="26" t="s">
        <v>542</v>
      </c>
      <c r="D365" s="27"/>
      <c r="E365" s="40"/>
      <c r="F365" s="40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</row>
    <row r="366" spans="1:18" ht="47.25" x14ac:dyDescent="0.25">
      <c r="A366" s="24" t="s">
        <v>614</v>
      </c>
      <c r="B366" s="31" t="s">
        <v>615</v>
      </c>
      <c r="C366" s="26" t="s">
        <v>542</v>
      </c>
      <c r="D366" s="27"/>
      <c r="E366" s="40"/>
      <c r="F366" s="40"/>
      <c r="G366" s="40"/>
      <c r="H366" s="40"/>
      <c r="I366" s="40"/>
      <c r="J366" s="40"/>
      <c r="K366" s="40"/>
      <c r="L366" s="40"/>
      <c r="M366" s="40"/>
      <c r="N366" s="40"/>
      <c r="O366" s="40"/>
      <c r="P366" s="40"/>
      <c r="Q366" s="40"/>
      <c r="R366" s="40"/>
    </row>
    <row r="367" spans="1:18" ht="31.5" x14ac:dyDescent="0.25">
      <c r="A367" s="24" t="s">
        <v>616</v>
      </c>
      <c r="B367" s="31" t="s">
        <v>617</v>
      </c>
      <c r="C367" s="26" t="s">
        <v>542</v>
      </c>
      <c r="D367" s="27"/>
      <c r="E367" s="40"/>
      <c r="F367" s="40"/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</row>
    <row r="368" spans="1:18" x14ac:dyDescent="0.25">
      <c r="A368" s="24" t="s">
        <v>618</v>
      </c>
      <c r="B368" s="32" t="s">
        <v>619</v>
      </c>
      <c r="C368" s="26" t="s">
        <v>552</v>
      </c>
      <c r="D368" s="27"/>
      <c r="E368" s="40"/>
      <c r="F368" s="40"/>
      <c r="G368" s="40"/>
      <c r="H368" s="40"/>
      <c r="I368" s="40"/>
      <c r="J368" s="40"/>
      <c r="K368" s="40"/>
      <c r="L368" s="40"/>
      <c r="M368" s="40"/>
      <c r="N368" s="40"/>
      <c r="O368" s="40"/>
      <c r="P368" s="40"/>
      <c r="Q368" s="40"/>
      <c r="R368" s="40"/>
    </row>
    <row r="369" spans="1:18" ht="31.5" x14ac:dyDescent="0.25">
      <c r="A369" s="24" t="s">
        <v>620</v>
      </c>
      <c r="B369" s="31" t="s">
        <v>621</v>
      </c>
      <c r="C369" s="26" t="s">
        <v>552</v>
      </c>
      <c r="D369" s="27"/>
      <c r="E369" s="40"/>
      <c r="F369" s="40"/>
      <c r="G369" s="40"/>
      <c r="H369" s="40"/>
      <c r="I369" s="40"/>
      <c r="J369" s="40"/>
      <c r="K369" s="40"/>
      <c r="L369" s="40"/>
      <c r="M369" s="40"/>
      <c r="N369" s="40"/>
      <c r="O369" s="40"/>
      <c r="P369" s="40"/>
      <c r="Q369" s="40"/>
      <c r="R369" s="40"/>
    </row>
    <row r="370" spans="1:18" x14ac:dyDescent="0.25">
      <c r="A370" s="24" t="s">
        <v>622</v>
      </c>
      <c r="B370" s="31" t="s">
        <v>623</v>
      </c>
      <c r="C370" s="26" t="s">
        <v>552</v>
      </c>
      <c r="D370" s="27"/>
      <c r="E370" s="40"/>
      <c r="F370" s="40"/>
      <c r="G370" s="40"/>
      <c r="H370" s="40"/>
      <c r="I370" s="40"/>
      <c r="J370" s="40"/>
      <c r="K370" s="40"/>
      <c r="L370" s="40"/>
      <c r="M370" s="40"/>
      <c r="N370" s="40"/>
      <c r="O370" s="40"/>
      <c r="P370" s="40"/>
      <c r="Q370" s="40"/>
      <c r="R370" s="40"/>
    </row>
    <row r="371" spans="1:18" ht="31.5" x14ac:dyDescent="0.25">
      <c r="A371" s="24" t="s">
        <v>624</v>
      </c>
      <c r="B371" s="32" t="s">
        <v>625</v>
      </c>
      <c r="C371" s="26" t="s">
        <v>42</v>
      </c>
      <c r="D371" s="27"/>
      <c r="E371" s="40"/>
      <c r="F371" s="40"/>
      <c r="G371" s="40"/>
      <c r="H371" s="40"/>
      <c r="I371" s="40"/>
      <c r="J371" s="40"/>
      <c r="K371" s="40"/>
      <c r="L371" s="40"/>
      <c r="M371" s="40"/>
      <c r="N371" s="40"/>
      <c r="O371" s="40"/>
      <c r="P371" s="40"/>
      <c r="Q371" s="40"/>
      <c r="R371" s="40"/>
    </row>
    <row r="372" spans="1:18" x14ac:dyDescent="0.25">
      <c r="A372" s="24" t="s">
        <v>626</v>
      </c>
      <c r="B372" s="31" t="s">
        <v>627</v>
      </c>
      <c r="C372" s="26" t="s">
        <v>42</v>
      </c>
      <c r="D372" s="27"/>
      <c r="E372" s="40"/>
      <c r="F372" s="40"/>
      <c r="G372" s="40"/>
      <c r="H372" s="40"/>
      <c r="I372" s="40"/>
      <c r="J372" s="40"/>
      <c r="K372" s="40"/>
      <c r="L372" s="40"/>
      <c r="M372" s="40"/>
      <c r="N372" s="40"/>
      <c r="O372" s="40"/>
      <c r="P372" s="40"/>
      <c r="Q372" s="40"/>
      <c r="R372" s="40"/>
    </row>
    <row r="373" spans="1:18" x14ac:dyDescent="0.25">
      <c r="A373" s="24" t="s">
        <v>628</v>
      </c>
      <c r="B373" s="31" t="s">
        <v>68</v>
      </c>
      <c r="C373" s="26" t="s">
        <v>42</v>
      </c>
      <c r="D373" s="27"/>
      <c r="E373" s="40"/>
      <c r="F373" s="40"/>
      <c r="G373" s="40"/>
      <c r="H373" s="40"/>
      <c r="I373" s="40"/>
      <c r="J373" s="40"/>
      <c r="K373" s="40"/>
      <c r="L373" s="40"/>
      <c r="M373" s="40"/>
      <c r="N373" s="40"/>
      <c r="O373" s="40"/>
      <c r="P373" s="40"/>
      <c r="Q373" s="40"/>
      <c r="R373" s="40"/>
    </row>
    <row r="374" spans="1:18" x14ac:dyDescent="0.25">
      <c r="A374" s="24" t="s">
        <v>629</v>
      </c>
      <c r="B374" s="25" t="s">
        <v>630</v>
      </c>
      <c r="C374" s="26" t="s">
        <v>631</v>
      </c>
      <c r="D374" s="27">
        <v>100</v>
      </c>
      <c r="E374" s="27">
        <v>121.8</v>
      </c>
      <c r="F374" s="40">
        <v>122</v>
      </c>
      <c r="G374" s="42">
        <v>112</v>
      </c>
      <c r="H374" s="27">
        <v>123.6</v>
      </c>
      <c r="I374" s="42">
        <v>300</v>
      </c>
      <c r="J374" s="42">
        <v>300</v>
      </c>
      <c r="K374" s="42">
        <v>300</v>
      </c>
      <c r="L374" s="42"/>
      <c r="M374" s="42">
        <v>112</v>
      </c>
      <c r="N374" s="42">
        <v>839</v>
      </c>
      <c r="O374" s="42">
        <v>112</v>
      </c>
      <c r="P374" s="42"/>
      <c r="Q374" s="41"/>
      <c r="R374" s="41"/>
    </row>
    <row r="375" spans="1:18" x14ac:dyDescent="0.25">
      <c r="A375" s="43" t="s">
        <v>632</v>
      </c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44"/>
    </row>
    <row r="376" spans="1:18" ht="16.5" customHeight="1" x14ac:dyDescent="0.25">
      <c r="A376" s="43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44"/>
    </row>
    <row r="377" spans="1:18" ht="33" customHeight="1" x14ac:dyDescent="0.25">
      <c r="A377" s="12" t="s">
        <v>633</v>
      </c>
      <c r="B377" s="13" t="s">
        <v>9</v>
      </c>
      <c r="C377" s="13" t="s">
        <v>634</v>
      </c>
      <c r="D377" s="14" t="s">
        <v>11</v>
      </c>
      <c r="E377" s="14" t="s">
        <v>12</v>
      </c>
      <c r="F377" s="14" t="s">
        <v>13</v>
      </c>
      <c r="G377" s="45" t="s">
        <v>14</v>
      </c>
      <c r="H377" s="46"/>
      <c r="I377" s="13" t="s">
        <v>15</v>
      </c>
      <c r="J377" s="13"/>
      <c r="K377" s="15" t="s">
        <v>16</v>
      </c>
      <c r="L377" s="15"/>
      <c r="M377" s="15" t="s">
        <v>17</v>
      </c>
      <c r="N377" s="15"/>
      <c r="O377" s="15" t="s">
        <v>18</v>
      </c>
      <c r="P377" s="15"/>
      <c r="Q377" s="15" t="s">
        <v>19</v>
      </c>
      <c r="R377" s="15"/>
    </row>
    <row r="378" spans="1:18" ht="67.5" customHeight="1" x14ac:dyDescent="0.25">
      <c r="A378" s="12"/>
      <c r="B378" s="13"/>
      <c r="C378" s="13"/>
      <c r="D378" s="16" t="s">
        <v>20</v>
      </c>
      <c r="E378" s="16" t="s">
        <v>20</v>
      </c>
      <c r="F378" s="16" t="s">
        <v>20</v>
      </c>
      <c r="G378" s="16" t="s">
        <v>21</v>
      </c>
      <c r="H378" s="16" t="s">
        <v>20</v>
      </c>
      <c r="I378" s="16" t="s">
        <v>21</v>
      </c>
      <c r="J378" s="16" t="s">
        <v>20</v>
      </c>
      <c r="K378" s="17" t="s">
        <v>22</v>
      </c>
      <c r="L378" s="17" t="s">
        <v>23</v>
      </c>
      <c r="M378" s="17" t="s">
        <v>22</v>
      </c>
      <c r="N378" s="17" t="s">
        <v>23</v>
      </c>
      <c r="O378" s="17" t="s">
        <v>22</v>
      </c>
      <c r="P378" s="17" t="s">
        <v>23</v>
      </c>
      <c r="Q378" s="16" t="s">
        <v>21</v>
      </c>
      <c r="R378" s="16" t="s">
        <v>24</v>
      </c>
    </row>
    <row r="379" spans="1:18" s="47" customFormat="1" x14ac:dyDescent="0.25">
      <c r="A379" s="18">
        <v>1</v>
      </c>
      <c r="B379" s="19">
        <v>2</v>
      </c>
      <c r="C379" s="19">
        <v>3</v>
      </c>
      <c r="D379" s="20" t="s">
        <v>25</v>
      </c>
      <c r="E379" s="20" t="s">
        <v>27</v>
      </c>
      <c r="F379" s="20" t="s">
        <v>29</v>
      </c>
      <c r="G379" s="20" t="s">
        <v>32</v>
      </c>
      <c r="H379" s="20" t="s">
        <v>31</v>
      </c>
      <c r="I379" s="20" t="s">
        <v>32</v>
      </c>
      <c r="J379" s="20" t="s">
        <v>33</v>
      </c>
      <c r="K379" s="20" t="s">
        <v>34</v>
      </c>
      <c r="L379" s="20" t="s">
        <v>35</v>
      </c>
      <c r="M379" s="20" t="s">
        <v>34</v>
      </c>
      <c r="N379" s="20" t="s">
        <v>35</v>
      </c>
      <c r="O379" s="20" t="s">
        <v>34</v>
      </c>
      <c r="P379" s="20" t="s">
        <v>35</v>
      </c>
      <c r="Q379" s="18" t="s">
        <v>38</v>
      </c>
      <c r="R379" s="19">
        <v>6</v>
      </c>
    </row>
    <row r="380" spans="1:18" ht="30.75" customHeight="1" x14ac:dyDescent="0.25">
      <c r="A380" s="48" t="s">
        <v>635</v>
      </c>
      <c r="B380" s="48"/>
      <c r="C380" s="26" t="s">
        <v>42</v>
      </c>
      <c r="D380" s="27">
        <v>11.97245</v>
      </c>
      <c r="E380" s="41">
        <v>11.78715</v>
      </c>
      <c r="F380" s="41">
        <v>13.8781713184</v>
      </c>
      <c r="G380" s="41">
        <v>15.0405</v>
      </c>
      <c r="H380" s="27">
        <v>15.0405</v>
      </c>
      <c r="I380" s="41">
        <v>22.0501</v>
      </c>
      <c r="J380" s="41">
        <v>22.0501</v>
      </c>
      <c r="K380" s="41">
        <v>53.013866</v>
      </c>
      <c r="L380" s="41">
        <v>53.013869999999997</v>
      </c>
      <c r="M380" s="41">
        <v>19.605825726955516</v>
      </c>
      <c r="N380" s="41">
        <f>N381</f>
        <v>234.1746</v>
      </c>
      <c r="O380" s="41">
        <v>21.280906611005847</v>
      </c>
      <c r="P380" s="41">
        <f>O380</f>
        <v>21.280906611005847</v>
      </c>
      <c r="Q380" s="41">
        <f>G380+I380+K380+M380+O380</f>
        <v>130.99119833796135</v>
      </c>
      <c r="R380" s="41">
        <f>H380+J380+L380+N380+P380</f>
        <v>345.55997661100582</v>
      </c>
    </row>
    <row r="381" spans="1:18" x14ac:dyDescent="0.25">
      <c r="A381" s="24" t="s">
        <v>40</v>
      </c>
      <c r="B381" s="49" t="s">
        <v>636</v>
      </c>
      <c r="C381" s="26" t="s">
        <v>42</v>
      </c>
      <c r="D381" s="27">
        <v>11.97245</v>
      </c>
      <c r="E381" s="41">
        <v>11.78715</v>
      </c>
      <c r="F381" s="41">
        <v>13.8781713184</v>
      </c>
      <c r="G381" s="41">
        <v>15.0405</v>
      </c>
      <c r="H381" s="27">
        <v>15.0405</v>
      </c>
      <c r="I381" s="41">
        <v>22.0501</v>
      </c>
      <c r="J381" s="41">
        <v>22.0501</v>
      </c>
      <c r="K381" s="41">
        <v>53.013866</v>
      </c>
      <c r="L381" s="41">
        <v>53.013869999999997</v>
      </c>
      <c r="M381" s="41">
        <v>19.605825726955516</v>
      </c>
      <c r="N381" s="41">
        <f>N382+N406+N435</f>
        <v>234.1746</v>
      </c>
      <c r="O381" s="41">
        <v>21.280906611005847</v>
      </c>
      <c r="P381" s="41">
        <f>O381</f>
        <v>21.280906611005847</v>
      </c>
      <c r="Q381" s="41">
        <f t="shared" ref="Q381:R383" si="14">G381+I381+K381+M381+O381</f>
        <v>130.99119833796135</v>
      </c>
      <c r="R381" s="41">
        <f t="shared" si="14"/>
        <v>345.55997661100582</v>
      </c>
    </row>
    <row r="382" spans="1:18" x14ac:dyDescent="0.25">
      <c r="A382" s="24" t="s">
        <v>43</v>
      </c>
      <c r="B382" s="32" t="s">
        <v>637</v>
      </c>
      <c r="C382" s="26" t="s">
        <v>42</v>
      </c>
      <c r="D382" s="27">
        <v>10.724449999999999</v>
      </c>
      <c r="E382" s="50">
        <v>10.290150000000001</v>
      </c>
      <c r="F382" s="41">
        <v>11.6768313184</v>
      </c>
      <c r="G382" s="41">
        <v>12.4353</v>
      </c>
      <c r="H382" s="27">
        <v>12.4353</v>
      </c>
      <c r="I382" s="41">
        <v>11.52411</v>
      </c>
      <c r="J382" s="41">
        <v>11.52411</v>
      </c>
      <c r="K382" s="41">
        <v>41.487876</v>
      </c>
      <c r="L382" s="41">
        <v>29.508510000000001</v>
      </c>
      <c r="M382" s="41">
        <v>17.055331365662717</v>
      </c>
      <c r="N382" s="41">
        <v>111.3802</v>
      </c>
      <c r="O382" s="41">
        <v>18.628392475261336</v>
      </c>
      <c r="P382" s="41">
        <f>O382</f>
        <v>18.628392475261336</v>
      </c>
      <c r="Q382" s="41">
        <f>G382+I382+K382+M382+O382</f>
        <v>101.13100984092404</v>
      </c>
      <c r="R382" s="41">
        <f t="shared" si="14"/>
        <v>183.47651247526133</v>
      </c>
    </row>
    <row r="383" spans="1:18" ht="31.5" x14ac:dyDescent="0.25">
      <c r="A383" s="24" t="s">
        <v>45</v>
      </c>
      <c r="B383" s="31" t="s">
        <v>638</v>
      </c>
      <c r="C383" s="26" t="s">
        <v>42</v>
      </c>
      <c r="D383" s="27">
        <v>10.724449999999999</v>
      </c>
      <c r="E383" s="50">
        <v>10.290150000000001</v>
      </c>
      <c r="F383" s="41">
        <v>11.6768313184</v>
      </c>
      <c r="G383" s="41">
        <v>12.4353</v>
      </c>
      <c r="H383" s="27">
        <v>12.4353</v>
      </c>
      <c r="I383" s="41">
        <v>11.52411</v>
      </c>
      <c r="J383" s="41">
        <v>11.52411</v>
      </c>
      <c r="K383" s="41">
        <v>41.487876</v>
      </c>
      <c r="L383" s="41">
        <v>29.508510000000001</v>
      </c>
      <c r="M383" s="41">
        <v>17.055331365662717</v>
      </c>
      <c r="N383" s="41">
        <f>N382</f>
        <v>111.3802</v>
      </c>
      <c r="O383" s="41">
        <v>18.628392475261336</v>
      </c>
      <c r="P383" s="41">
        <f>O383</f>
        <v>18.628392475261336</v>
      </c>
      <c r="Q383" s="41">
        <f>G383+I383+K383+M383+O383</f>
        <v>101.13100984092404</v>
      </c>
      <c r="R383" s="41">
        <f t="shared" si="14"/>
        <v>183.47651247526133</v>
      </c>
    </row>
    <row r="384" spans="1:18" x14ac:dyDescent="0.25">
      <c r="A384" s="24" t="s">
        <v>639</v>
      </c>
      <c r="B384" s="33" t="s">
        <v>640</v>
      </c>
      <c r="C384" s="26" t="s">
        <v>42</v>
      </c>
      <c r="D384" s="27"/>
      <c r="E384" s="51"/>
      <c r="F384" s="41"/>
      <c r="G384" s="41"/>
      <c r="H384" s="27"/>
      <c r="I384" s="41"/>
      <c r="J384" s="41"/>
      <c r="K384" s="41"/>
      <c r="L384" s="41"/>
      <c r="M384" s="41"/>
      <c r="N384" s="41"/>
      <c r="O384" s="41"/>
      <c r="P384" s="41"/>
      <c r="Q384" s="41"/>
      <c r="R384" s="41"/>
    </row>
    <row r="385" spans="1:18" ht="31.5" x14ac:dyDescent="0.25">
      <c r="A385" s="24" t="s">
        <v>641</v>
      </c>
      <c r="B385" s="34" t="s">
        <v>46</v>
      </c>
      <c r="C385" s="26" t="s">
        <v>42</v>
      </c>
      <c r="D385" s="27"/>
      <c r="E385" s="51"/>
      <c r="F385" s="41"/>
      <c r="G385" s="41"/>
      <c r="H385" s="27"/>
      <c r="I385" s="41"/>
      <c r="J385" s="41"/>
      <c r="K385" s="41"/>
      <c r="L385" s="41"/>
      <c r="M385" s="41"/>
      <c r="N385" s="41"/>
      <c r="O385" s="41"/>
      <c r="P385" s="41"/>
      <c r="Q385" s="41"/>
      <c r="R385" s="41"/>
    </row>
    <row r="386" spans="1:18" ht="31.5" x14ac:dyDescent="0.25">
      <c r="A386" s="24" t="s">
        <v>642</v>
      </c>
      <c r="B386" s="34" t="s">
        <v>48</v>
      </c>
      <c r="C386" s="26" t="s">
        <v>42</v>
      </c>
      <c r="D386" s="27"/>
      <c r="E386" s="51"/>
      <c r="F386" s="41"/>
      <c r="G386" s="41"/>
      <c r="H386" s="27"/>
      <c r="I386" s="41"/>
      <c r="J386" s="41"/>
      <c r="K386" s="41"/>
      <c r="L386" s="41"/>
      <c r="M386" s="41"/>
      <c r="N386" s="41"/>
      <c r="O386" s="41"/>
      <c r="P386" s="41"/>
      <c r="Q386" s="41"/>
      <c r="R386" s="41"/>
    </row>
    <row r="387" spans="1:18" ht="31.5" x14ac:dyDescent="0.25">
      <c r="A387" s="24" t="s">
        <v>643</v>
      </c>
      <c r="B387" s="34" t="s">
        <v>50</v>
      </c>
      <c r="C387" s="26" t="s">
        <v>42</v>
      </c>
      <c r="D387" s="27"/>
      <c r="E387" s="51"/>
      <c r="F387" s="41"/>
      <c r="G387" s="41"/>
      <c r="H387" s="27"/>
      <c r="I387" s="41"/>
      <c r="J387" s="41"/>
      <c r="K387" s="41"/>
      <c r="L387" s="41"/>
      <c r="M387" s="41"/>
      <c r="N387" s="41"/>
      <c r="O387" s="41"/>
      <c r="P387" s="41"/>
      <c r="Q387" s="41"/>
      <c r="R387" s="41"/>
    </row>
    <row r="388" spans="1:18" x14ac:dyDescent="0.25">
      <c r="A388" s="24" t="s">
        <v>644</v>
      </c>
      <c r="B388" s="33" t="s">
        <v>645</v>
      </c>
      <c r="C388" s="26" t="s">
        <v>42</v>
      </c>
      <c r="D388" s="27"/>
      <c r="E388" s="51"/>
      <c r="F388" s="41"/>
      <c r="G388" s="41"/>
      <c r="H388" s="27"/>
      <c r="I388" s="41"/>
      <c r="J388" s="41"/>
      <c r="K388" s="41"/>
      <c r="L388" s="41"/>
      <c r="M388" s="41"/>
      <c r="N388" s="41"/>
      <c r="O388" s="41"/>
      <c r="P388" s="41"/>
      <c r="Q388" s="41"/>
      <c r="R388" s="41"/>
    </row>
    <row r="389" spans="1:18" x14ac:dyDescent="0.25">
      <c r="A389" s="24" t="s">
        <v>646</v>
      </c>
      <c r="B389" s="33" t="s">
        <v>647</v>
      </c>
      <c r="C389" s="26" t="s">
        <v>42</v>
      </c>
      <c r="D389" s="27">
        <f>D383</f>
        <v>10.724449999999999</v>
      </c>
      <c r="E389" s="27">
        <f>E383</f>
        <v>10.290150000000001</v>
      </c>
      <c r="F389" s="41">
        <v>11.6768313184</v>
      </c>
      <c r="G389" s="41">
        <v>12.4353</v>
      </c>
      <c r="H389" s="27">
        <v>12.4353</v>
      </c>
      <c r="I389" s="41">
        <f>I383</f>
        <v>11.52411</v>
      </c>
      <c r="J389" s="41">
        <f>J383</f>
        <v>11.52411</v>
      </c>
      <c r="K389" s="41">
        <v>41.487876</v>
      </c>
      <c r="L389" s="41">
        <v>29.508510000000001</v>
      </c>
      <c r="M389" s="41">
        <v>17.055331365662717</v>
      </c>
      <c r="N389" s="41">
        <f>N383</f>
        <v>111.3802</v>
      </c>
      <c r="O389" s="41">
        <v>18.628392475261336</v>
      </c>
      <c r="P389" s="41">
        <f>O389</f>
        <v>18.628392475261336</v>
      </c>
      <c r="Q389" s="41">
        <f t="shared" ref="Q389:R389" si="15">G389+I389+K389+M389+O389</f>
        <v>101.13100984092404</v>
      </c>
      <c r="R389" s="41">
        <f t="shared" si="15"/>
        <v>183.47651247526133</v>
      </c>
    </row>
    <row r="390" spans="1:18" x14ac:dyDescent="0.25">
      <c r="A390" s="24" t="s">
        <v>648</v>
      </c>
      <c r="B390" s="33" t="s">
        <v>649</v>
      </c>
      <c r="C390" s="26" t="s">
        <v>42</v>
      </c>
      <c r="D390" s="27"/>
      <c r="E390" s="51"/>
      <c r="F390" s="41"/>
      <c r="G390" s="41"/>
      <c r="H390" s="27"/>
      <c r="I390" s="41"/>
      <c r="J390" s="41"/>
      <c r="K390" s="41"/>
      <c r="L390" s="41"/>
      <c r="M390" s="41"/>
      <c r="N390" s="41"/>
      <c r="O390" s="41"/>
      <c r="P390" s="41"/>
      <c r="Q390" s="41"/>
      <c r="R390" s="41"/>
    </row>
    <row r="391" spans="1:18" x14ac:dyDescent="0.25">
      <c r="A391" s="24" t="s">
        <v>650</v>
      </c>
      <c r="B391" s="33" t="s">
        <v>651</v>
      </c>
      <c r="C391" s="26" t="s">
        <v>42</v>
      </c>
      <c r="D391" s="27"/>
      <c r="E391" s="51"/>
      <c r="F391" s="41"/>
      <c r="G391" s="41"/>
      <c r="H391" s="27"/>
      <c r="I391" s="41"/>
      <c r="J391" s="41"/>
      <c r="K391" s="41"/>
      <c r="L391" s="41"/>
      <c r="M391" s="41"/>
      <c r="N391" s="41"/>
      <c r="O391" s="41"/>
      <c r="P391" s="41"/>
      <c r="Q391" s="41"/>
      <c r="R391" s="41"/>
    </row>
    <row r="392" spans="1:18" ht="31.5" x14ac:dyDescent="0.25">
      <c r="A392" s="24" t="s">
        <v>652</v>
      </c>
      <c r="B392" s="34" t="s">
        <v>653</v>
      </c>
      <c r="C392" s="26" t="s">
        <v>42</v>
      </c>
      <c r="D392" s="27"/>
      <c r="E392" s="51"/>
      <c r="F392" s="41"/>
      <c r="G392" s="41"/>
      <c r="H392" s="27"/>
      <c r="I392" s="41"/>
      <c r="J392" s="41"/>
      <c r="K392" s="41"/>
      <c r="L392" s="41"/>
      <c r="M392" s="41"/>
      <c r="N392" s="41"/>
      <c r="O392" s="41"/>
      <c r="P392" s="41"/>
      <c r="Q392" s="41"/>
      <c r="R392" s="41"/>
    </row>
    <row r="393" spans="1:18" x14ac:dyDescent="0.25">
      <c r="A393" s="24" t="s">
        <v>654</v>
      </c>
      <c r="B393" s="34" t="s">
        <v>655</v>
      </c>
      <c r="C393" s="26" t="s">
        <v>42</v>
      </c>
      <c r="D393" s="27"/>
      <c r="E393" s="51"/>
      <c r="F393" s="41"/>
      <c r="G393" s="41"/>
      <c r="H393" s="27"/>
      <c r="I393" s="41"/>
      <c r="J393" s="41"/>
      <c r="K393" s="41"/>
      <c r="L393" s="41"/>
      <c r="M393" s="41"/>
      <c r="N393" s="41"/>
      <c r="O393" s="41"/>
      <c r="P393" s="41"/>
      <c r="Q393" s="41"/>
      <c r="R393" s="41"/>
    </row>
    <row r="394" spans="1:18" x14ac:dyDescent="0.25">
      <c r="A394" s="24" t="s">
        <v>656</v>
      </c>
      <c r="B394" s="34" t="s">
        <v>657</v>
      </c>
      <c r="C394" s="26" t="s">
        <v>42</v>
      </c>
      <c r="D394" s="27"/>
      <c r="E394" s="51"/>
      <c r="F394" s="41"/>
      <c r="G394" s="41"/>
      <c r="H394" s="27"/>
      <c r="I394" s="41"/>
      <c r="J394" s="41"/>
      <c r="K394" s="41"/>
      <c r="L394" s="41"/>
      <c r="M394" s="41"/>
      <c r="N394" s="41"/>
      <c r="O394" s="41"/>
      <c r="P394" s="41"/>
      <c r="Q394" s="41"/>
      <c r="R394" s="41"/>
    </row>
    <row r="395" spans="1:18" x14ac:dyDescent="0.25">
      <c r="A395" s="24" t="s">
        <v>658</v>
      </c>
      <c r="B395" s="34" t="s">
        <v>655</v>
      </c>
      <c r="C395" s="26" t="s">
        <v>42</v>
      </c>
      <c r="D395" s="27"/>
      <c r="E395" s="51"/>
      <c r="F395" s="41"/>
      <c r="G395" s="41"/>
      <c r="H395" s="27"/>
      <c r="I395" s="41"/>
      <c r="J395" s="41"/>
      <c r="K395" s="41"/>
      <c r="L395" s="41"/>
      <c r="M395" s="41"/>
      <c r="N395" s="41"/>
      <c r="O395" s="41"/>
      <c r="P395" s="41"/>
      <c r="Q395" s="41"/>
      <c r="R395" s="41"/>
    </row>
    <row r="396" spans="1:18" x14ac:dyDescent="0.25">
      <c r="A396" s="24" t="s">
        <v>659</v>
      </c>
      <c r="B396" s="33" t="s">
        <v>660</v>
      </c>
      <c r="C396" s="26" t="s">
        <v>42</v>
      </c>
      <c r="D396" s="27"/>
      <c r="E396" s="51"/>
      <c r="F396" s="41"/>
      <c r="G396" s="41"/>
      <c r="H396" s="27"/>
      <c r="I396" s="41"/>
      <c r="J396" s="41"/>
      <c r="K396" s="41"/>
      <c r="L396" s="41"/>
      <c r="M396" s="41"/>
      <c r="N396" s="41"/>
      <c r="O396" s="41"/>
      <c r="P396" s="41"/>
      <c r="Q396" s="41"/>
      <c r="R396" s="41"/>
    </row>
    <row r="397" spans="1:18" x14ac:dyDescent="0.25">
      <c r="A397" s="24" t="s">
        <v>661</v>
      </c>
      <c r="B397" s="33" t="s">
        <v>465</v>
      </c>
      <c r="C397" s="26" t="s">
        <v>42</v>
      </c>
      <c r="D397" s="27"/>
      <c r="E397" s="51"/>
      <c r="F397" s="41"/>
      <c r="G397" s="41"/>
      <c r="H397" s="27"/>
      <c r="I397" s="41"/>
      <c r="J397" s="41"/>
      <c r="K397" s="41"/>
      <c r="L397" s="41"/>
      <c r="M397" s="41"/>
      <c r="N397" s="41"/>
      <c r="O397" s="41"/>
      <c r="P397" s="41"/>
      <c r="Q397" s="41"/>
      <c r="R397" s="41"/>
    </row>
    <row r="398" spans="1:18" ht="31.5" x14ac:dyDescent="0.25">
      <c r="A398" s="24" t="s">
        <v>662</v>
      </c>
      <c r="B398" s="33" t="s">
        <v>663</v>
      </c>
      <c r="C398" s="26" t="s">
        <v>42</v>
      </c>
      <c r="D398" s="27"/>
      <c r="E398" s="51"/>
      <c r="F398" s="41"/>
      <c r="G398" s="41"/>
      <c r="H398" s="27"/>
      <c r="I398" s="41"/>
      <c r="J398" s="41"/>
      <c r="K398" s="41"/>
      <c r="L398" s="41"/>
      <c r="M398" s="41"/>
      <c r="N398" s="41"/>
      <c r="O398" s="41"/>
      <c r="P398" s="41"/>
      <c r="Q398" s="41"/>
      <c r="R398" s="41"/>
    </row>
    <row r="399" spans="1:18" ht="18" customHeight="1" x14ac:dyDescent="0.25">
      <c r="A399" s="24" t="s">
        <v>664</v>
      </c>
      <c r="B399" s="34" t="s">
        <v>66</v>
      </c>
      <c r="C399" s="26" t="s">
        <v>42</v>
      </c>
      <c r="D399" s="27"/>
      <c r="E399" s="51"/>
      <c r="F399" s="41"/>
      <c r="G399" s="41"/>
      <c r="H399" s="27"/>
      <c r="I399" s="41"/>
      <c r="J399" s="41"/>
      <c r="K399" s="41"/>
      <c r="L399" s="41"/>
      <c r="M399" s="41"/>
      <c r="N399" s="41"/>
      <c r="O399" s="41"/>
      <c r="P399" s="41"/>
      <c r="Q399" s="41"/>
      <c r="R399" s="41"/>
    </row>
    <row r="400" spans="1:18" ht="18" customHeight="1" x14ac:dyDescent="0.25">
      <c r="A400" s="24" t="s">
        <v>665</v>
      </c>
      <c r="B400" s="52" t="s">
        <v>68</v>
      </c>
      <c r="C400" s="26" t="s">
        <v>42</v>
      </c>
      <c r="D400" s="27"/>
      <c r="E400" s="51"/>
      <c r="F400" s="41"/>
      <c r="G400" s="41"/>
      <c r="H400" s="27"/>
      <c r="I400" s="41"/>
      <c r="J400" s="41"/>
      <c r="K400" s="41"/>
      <c r="L400" s="41"/>
      <c r="M400" s="41"/>
      <c r="N400" s="41"/>
      <c r="O400" s="41"/>
      <c r="P400" s="41"/>
      <c r="Q400" s="41"/>
      <c r="R400" s="41"/>
    </row>
    <row r="401" spans="1:18" ht="31.5" x14ac:dyDescent="0.25">
      <c r="A401" s="24" t="s">
        <v>47</v>
      </c>
      <c r="B401" s="31" t="s">
        <v>666</v>
      </c>
      <c r="C401" s="26" t="s">
        <v>42</v>
      </c>
      <c r="D401" s="27"/>
      <c r="E401" s="50"/>
      <c r="F401" s="41"/>
      <c r="G401" s="41"/>
      <c r="H401" s="27"/>
      <c r="I401" s="41"/>
      <c r="J401" s="41"/>
      <c r="K401" s="41"/>
      <c r="L401" s="41"/>
      <c r="M401" s="41"/>
      <c r="N401" s="41"/>
      <c r="O401" s="41"/>
      <c r="P401" s="41"/>
      <c r="Q401" s="41"/>
      <c r="R401" s="41"/>
    </row>
    <row r="402" spans="1:18" ht="31.5" x14ac:dyDescent="0.25">
      <c r="A402" s="24" t="s">
        <v>667</v>
      </c>
      <c r="B402" s="33" t="s">
        <v>46</v>
      </c>
      <c r="C402" s="26" t="s">
        <v>42</v>
      </c>
      <c r="D402" s="27"/>
      <c r="E402" s="50"/>
      <c r="F402" s="41"/>
      <c r="G402" s="41"/>
      <c r="H402" s="27"/>
      <c r="I402" s="41"/>
      <c r="J402" s="41"/>
      <c r="K402" s="41"/>
      <c r="L402" s="41"/>
      <c r="M402" s="41"/>
      <c r="N402" s="41"/>
      <c r="O402" s="41"/>
      <c r="P402" s="41"/>
      <c r="Q402" s="41"/>
      <c r="R402" s="41"/>
    </row>
    <row r="403" spans="1:18" ht="31.5" x14ac:dyDescent="0.25">
      <c r="A403" s="24" t="s">
        <v>668</v>
      </c>
      <c r="B403" s="33" t="s">
        <v>48</v>
      </c>
      <c r="C403" s="26" t="s">
        <v>42</v>
      </c>
      <c r="D403" s="27"/>
      <c r="E403" s="50"/>
      <c r="F403" s="41"/>
      <c r="G403" s="41"/>
      <c r="H403" s="27"/>
      <c r="I403" s="41"/>
      <c r="J403" s="41"/>
      <c r="K403" s="41"/>
      <c r="L403" s="41"/>
      <c r="M403" s="41"/>
      <c r="N403" s="41"/>
      <c r="O403" s="41"/>
      <c r="P403" s="41"/>
      <c r="Q403" s="41"/>
      <c r="R403" s="41"/>
    </row>
    <row r="404" spans="1:18" ht="31.5" x14ac:dyDescent="0.25">
      <c r="A404" s="24" t="s">
        <v>669</v>
      </c>
      <c r="B404" s="33" t="s">
        <v>50</v>
      </c>
      <c r="C404" s="26" t="s">
        <v>42</v>
      </c>
      <c r="D404" s="27"/>
      <c r="E404" s="50"/>
      <c r="F404" s="41"/>
      <c r="G404" s="41"/>
      <c r="H404" s="27"/>
      <c r="I404" s="41"/>
      <c r="J404" s="41"/>
      <c r="K404" s="41"/>
      <c r="L404" s="41"/>
      <c r="M404" s="41"/>
      <c r="N404" s="41"/>
      <c r="O404" s="41"/>
      <c r="P404" s="41"/>
      <c r="Q404" s="41"/>
      <c r="R404" s="41"/>
    </row>
    <row r="405" spans="1:18" x14ac:dyDescent="0.25">
      <c r="A405" s="24" t="s">
        <v>49</v>
      </c>
      <c r="B405" s="31" t="s">
        <v>670</v>
      </c>
      <c r="C405" s="26" t="s">
        <v>42</v>
      </c>
      <c r="D405" s="27"/>
      <c r="E405" s="50"/>
      <c r="F405" s="41"/>
      <c r="G405" s="41"/>
      <c r="H405" s="27"/>
      <c r="I405" s="41"/>
      <c r="J405" s="41"/>
      <c r="K405" s="41"/>
      <c r="L405" s="41"/>
      <c r="M405" s="41"/>
      <c r="N405" s="41"/>
      <c r="O405" s="41"/>
      <c r="P405" s="41"/>
      <c r="Q405" s="41"/>
      <c r="R405" s="41"/>
    </row>
    <row r="406" spans="1:18" x14ac:dyDescent="0.25">
      <c r="A406" s="24" t="s">
        <v>51</v>
      </c>
      <c r="B406" s="32" t="s">
        <v>671</v>
      </c>
      <c r="C406" s="26" t="s">
        <v>42</v>
      </c>
      <c r="D406" s="27">
        <v>1.248</v>
      </c>
      <c r="E406" s="50">
        <v>1.4970000000000001</v>
      </c>
      <c r="F406" s="41">
        <v>2.2013400000000001</v>
      </c>
      <c r="G406" s="41">
        <v>2.6052</v>
      </c>
      <c r="H406" s="27">
        <v>2.6052</v>
      </c>
      <c r="I406" s="41">
        <v>10.52599</v>
      </c>
      <c r="J406" s="41">
        <v>10.52599</v>
      </c>
      <c r="K406" s="41">
        <v>11.52599</v>
      </c>
      <c r="L406" s="41">
        <v>23.50536</v>
      </c>
      <c r="M406" s="41">
        <v>2.5504943612928006</v>
      </c>
      <c r="N406" s="41">
        <v>69.654399999999995</v>
      </c>
      <c r="O406" s="41">
        <v>2.6525141357445126</v>
      </c>
      <c r="P406" s="41">
        <f>O406</f>
        <v>2.6525141357445126</v>
      </c>
      <c r="Q406" s="41">
        <f t="shared" ref="Q406:R407" si="16">G406+I406+K406+M406+O406</f>
        <v>29.860188497037313</v>
      </c>
      <c r="R406" s="41">
        <f t="shared" si="16"/>
        <v>108.94346413574451</v>
      </c>
    </row>
    <row r="407" spans="1:18" x14ac:dyDescent="0.25">
      <c r="A407" s="24" t="s">
        <v>672</v>
      </c>
      <c r="B407" s="31" t="s">
        <v>673</v>
      </c>
      <c r="C407" s="26" t="s">
        <v>42</v>
      </c>
      <c r="D407" s="27">
        <v>1.248</v>
      </c>
      <c r="E407" s="50">
        <v>1.4970000000000001</v>
      </c>
      <c r="F407" s="41">
        <v>2.2013400000000001</v>
      </c>
      <c r="G407" s="41">
        <v>2.6052</v>
      </c>
      <c r="H407" s="27">
        <v>2.6052</v>
      </c>
      <c r="I407" s="41">
        <v>10.52599</v>
      </c>
      <c r="J407" s="41">
        <v>10.52599</v>
      </c>
      <c r="K407" s="41">
        <v>11.52599</v>
      </c>
      <c r="L407" s="41">
        <v>23.50536</v>
      </c>
      <c r="M407" s="41">
        <v>2.5504943612928006</v>
      </c>
      <c r="N407" s="41">
        <f>N406</f>
        <v>69.654399999999995</v>
      </c>
      <c r="O407" s="41">
        <v>2.6525141357445126</v>
      </c>
      <c r="P407" s="41">
        <f>O407</f>
        <v>2.6525141357445126</v>
      </c>
      <c r="Q407" s="41">
        <f t="shared" si="16"/>
        <v>29.860188497037313</v>
      </c>
      <c r="R407" s="41">
        <f t="shared" si="16"/>
        <v>108.94346413574451</v>
      </c>
    </row>
    <row r="408" spans="1:18" x14ac:dyDescent="0.25">
      <c r="A408" s="24" t="s">
        <v>674</v>
      </c>
      <c r="B408" s="33" t="s">
        <v>675</v>
      </c>
      <c r="C408" s="26" t="s">
        <v>42</v>
      </c>
      <c r="D408" s="27"/>
      <c r="E408" s="51"/>
      <c r="F408" s="41"/>
      <c r="G408" s="41"/>
      <c r="H408" s="27"/>
      <c r="I408" s="41"/>
      <c r="J408" s="41"/>
      <c r="K408" s="41"/>
      <c r="L408" s="41"/>
      <c r="M408" s="41"/>
      <c r="N408" s="41"/>
      <c r="O408" s="41"/>
      <c r="P408" s="41"/>
      <c r="Q408" s="41"/>
      <c r="R408" s="41"/>
    </row>
    <row r="409" spans="1:18" ht="31.5" x14ac:dyDescent="0.25">
      <c r="A409" s="24" t="s">
        <v>676</v>
      </c>
      <c r="B409" s="33" t="s">
        <v>46</v>
      </c>
      <c r="C409" s="26" t="s">
        <v>42</v>
      </c>
      <c r="D409" s="27"/>
      <c r="E409" s="51"/>
      <c r="F409" s="41"/>
      <c r="G409" s="41"/>
      <c r="H409" s="27"/>
      <c r="I409" s="41"/>
      <c r="J409" s="41"/>
      <c r="K409" s="41"/>
      <c r="L409" s="41"/>
      <c r="M409" s="41"/>
      <c r="N409" s="41"/>
      <c r="O409" s="41"/>
      <c r="P409" s="41"/>
      <c r="Q409" s="41"/>
      <c r="R409" s="41"/>
    </row>
    <row r="410" spans="1:18" ht="31.5" x14ac:dyDescent="0.25">
      <c r="A410" s="24" t="s">
        <v>677</v>
      </c>
      <c r="B410" s="33" t="s">
        <v>48</v>
      </c>
      <c r="C410" s="26" t="s">
        <v>42</v>
      </c>
      <c r="D410" s="27"/>
      <c r="E410" s="51"/>
      <c r="F410" s="41"/>
      <c r="G410" s="41"/>
      <c r="H410" s="27"/>
      <c r="I410" s="41"/>
      <c r="J410" s="41"/>
      <c r="K410" s="41"/>
      <c r="L410" s="41"/>
      <c r="M410" s="41"/>
      <c r="N410" s="41"/>
      <c r="O410" s="41"/>
      <c r="P410" s="41"/>
      <c r="Q410" s="41"/>
      <c r="R410" s="41"/>
    </row>
    <row r="411" spans="1:18" ht="31.5" x14ac:dyDescent="0.25">
      <c r="A411" s="24" t="s">
        <v>678</v>
      </c>
      <c r="B411" s="33" t="s">
        <v>50</v>
      </c>
      <c r="C411" s="26" t="s">
        <v>42</v>
      </c>
      <c r="D411" s="27"/>
      <c r="E411" s="51"/>
      <c r="F411" s="41"/>
      <c r="G411" s="41"/>
      <c r="H411" s="27"/>
      <c r="I411" s="41"/>
      <c r="J411" s="41"/>
      <c r="K411" s="41"/>
      <c r="L411" s="41"/>
      <c r="M411" s="41"/>
      <c r="N411" s="41"/>
      <c r="O411" s="41"/>
      <c r="P411" s="41"/>
      <c r="Q411" s="41"/>
      <c r="R411" s="41"/>
    </row>
    <row r="412" spans="1:18" x14ac:dyDescent="0.25">
      <c r="A412" s="24" t="s">
        <v>679</v>
      </c>
      <c r="B412" s="33" t="s">
        <v>450</v>
      </c>
      <c r="C412" s="26" t="s">
        <v>42</v>
      </c>
      <c r="D412" s="27"/>
      <c r="E412" s="51"/>
      <c r="F412" s="41"/>
      <c r="G412" s="41"/>
      <c r="H412" s="27"/>
      <c r="I412" s="41"/>
      <c r="J412" s="41"/>
      <c r="K412" s="41"/>
      <c r="L412" s="41"/>
      <c r="M412" s="41"/>
      <c r="N412" s="41"/>
      <c r="O412" s="41"/>
      <c r="P412" s="41"/>
      <c r="Q412" s="41"/>
      <c r="R412" s="41"/>
    </row>
    <row r="413" spans="1:18" x14ac:dyDescent="0.25">
      <c r="A413" s="24" t="s">
        <v>680</v>
      </c>
      <c r="B413" s="33" t="s">
        <v>453</v>
      </c>
      <c r="C413" s="26" t="s">
        <v>42</v>
      </c>
      <c r="D413" s="27">
        <v>1.248</v>
      </c>
      <c r="E413" s="51">
        <f>E407</f>
        <v>1.4970000000000001</v>
      </c>
      <c r="F413" s="41">
        <v>2.2013400000000001</v>
      </c>
      <c r="G413" s="27">
        <v>2.6052</v>
      </c>
      <c r="H413" s="27">
        <v>2.6052</v>
      </c>
      <c r="I413" s="41">
        <f>I407</f>
        <v>10.52599</v>
      </c>
      <c r="J413" s="41">
        <f>J407</f>
        <v>10.52599</v>
      </c>
      <c r="K413" s="41">
        <v>11.52599</v>
      </c>
      <c r="L413" s="41">
        <v>23.50536</v>
      </c>
      <c r="M413" s="41">
        <v>2.5504943612928006</v>
      </c>
      <c r="N413" s="41">
        <f>N407</f>
        <v>69.654399999999995</v>
      </c>
      <c r="O413" s="41">
        <v>2.6525141357445126</v>
      </c>
      <c r="P413" s="41">
        <f>O413</f>
        <v>2.6525141357445126</v>
      </c>
      <c r="Q413" s="41">
        <f t="shared" ref="Q413:R413" si="17">G413+I413+K413+M413+O413</f>
        <v>29.860188497037313</v>
      </c>
      <c r="R413" s="41">
        <f t="shared" si="17"/>
        <v>108.94346413574451</v>
      </c>
    </row>
    <row r="414" spans="1:18" x14ac:dyDescent="0.25">
      <c r="A414" s="24" t="s">
        <v>681</v>
      </c>
      <c r="B414" s="33" t="s">
        <v>456</v>
      </c>
      <c r="C414" s="26" t="s">
        <v>42</v>
      </c>
      <c r="D414" s="27"/>
      <c r="E414" s="51"/>
      <c r="F414" s="41"/>
      <c r="G414" s="41"/>
      <c r="H414" s="27"/>
      <c r="I414" s="41"/>
      <c r="J414" s="41"/>
      <c r="K414" s="41"/>
      <c r="L414" s="41"/>
      <c r="M414" s="41"/>
      <c r="N414" s="41"/>
      <c r="O414" s="41"/>
      <c r="P414" s="41"/>
      <c r="Q414" s="41"/>
      <c r="R414" s="41"/>
    </row>
    <row r="415" spans="1:18" x14ac:dyDescent="0.25">
      <c r="A415" s="24" t="s">
        <v>682</v>
      </c>
      <c r="B415" s="33" t="s">
        <v>462</v>
      </c>
      <c r="C415" s="26" t="s">
        <v>42</v>
      </c>
      <c r="D415" s="27"/>
      <c r="E415" s="51"/>
      <c r="F415" s="41"/>
      <c r="G415" s="41"/>
      <c r="H415" s="27"/>
      <c r="I415" s="41"/>
      <c r="J415" s="41"/>
      <c r="K415" s="41"/>
      <c r="L415" s="41"/>
      <c r="M415" s="41"/>
      <c r="N415" s="41"/>
      <c r="O415" s="41"/>
      <c r="P415" s="41"/>
      <c r="Q415" s="41"/>
      <c r="R415" s="41"/>
    </row>
    <row r="416" spans="1:18" x14ac:dyDescent="0.25">
      <c r="A416" s="24" t="s">
        <v>683</v>
      </c>
      <c r="B416" s="33" t="s">
        <v>465</v>
      </c>
      <c r="C416" s="26" t="s">
        <v>42</v>
      </c>
      <c r="D416" s="27"/>
      <c r="E416" s="51"/>
      <c r="F416" s="41"/>
      <c r="G416" s="41"/>
      <c r="H416" s="27"/>
      <c r="I416" s="41"/>
      <c r="J416" s="41"/>
      <c r="K416" s="41"/>
      <c r="L416" s="41"/>
      <c r="M416" s="41"/>
      <c r="N416" s="41"/>
      <c r="O416" s="41"/>
      <c r="P416" s="41"/>
      <c r="Q416" s="41"/>
      <c r="R416" s="41"/>
    </row>
    <row r="417" spans="1:18" ht="31.5" x14ac:dyDescent="0.25">
      <c r="A417" s="24" t="s">
        <v>684</v>
      </c>
      <c r="B417" s="33" t="s">
        <v>468</v>
      </c>
      <c r="C417" s="26" t="s">
        <v>42</v>
      </c>
      <c r="D417" s="27"/>
      <c r="E417" s="51"/>
      <c r="F417" s="41"/>
      <c r="G417" s="41"/>
      <c r="H417" s="27"/>
      <c r="I417" s="41"/>
      <c r="J417" s="41"/>
      <c r="K417" s="41"/>
      <c r="L417" s="41"/>
      <c r="M417" s="41"/>
      <c r="N417" s="41"/>
      <c r="O417" s="41"/>
      <c r="P417" s="41"/>
      <c r="Q417" s="41"/>
      <c r="R417" s="41"/>
    </row>
    <row r="418" spans="1:18" x14ac:dyDescent="0.25">
      <c r="A418" s="24" t="s">
        <v>685</v>
      </c>
      <c r="B418" s="34" t="s">
        <v>66</v>
      </c>
      <c r="C418" s="26" t="s">
        <v>42</v>
      </c>
      <c r="D418" s="27"/>
      <c r="E418" s="51"/>
      <c r="F418" s="41"/>
      <c r="G418" s="41"/>
      <c r="H418" s="41"/>
      <c r="I418" s="41"/>
      <c r="J418" s="41"/>
      <c r="K418" s="41"/>
      <c r="L418" s="41"/>
      <c r="M418" s="41"/>
      <c r="N418" s="41"/>
      <c r="O418" s="41"/>
      <c r="P418" s="41"/>
      <c r="Q418" s="41"/>
      <c r="R418" s="41"/>
    </row>
    <row r="419" spans="1:18" x14ac:dyDescent="0.25">
      <c r="A419" s="24" t="s">
        <v>686</v>
      </c>
      <c r="B419" s="52" t="s">
        <v>68</v>
      </c>
      <c r="C419" s="26" t="s">
        <v>42</v>
      </c>
      <c r="D419" s="27"/>
      <c r="E419" s="51"/>
      <c r="F419" s="41"/>
      <c r="G419" s="41"/>
      <c r="H419" s="41"/>
      <c r="I419" s="41"/>
      <c r="J419" s="41"/>
      <c r="K419" s="41"/>
      <c r="L419" s="41"/>
      <c r="M419" s="41"/>
      <c r="N419" s="41"/>
      <c r="O419" s="41"/>
      <c r="P419" s="41"/>
      <c r="Q419" s="41"/>
      <c r="R419" s="41"/>
    </row>
    <row r="420" spans="1:18" x14ac:dyDescent="0.25">
      <c r="A420" s="24" t="s">
        <v>687</v>
      </c>
      <c r="B420" s="31" t="s">
        <v>688</v>
      </c>
      <c r="C420" s="26" t="s">
        <v>42</v>
      </c>
      <c r="D420" s="27"/>
      <c r="E420" s="50"/>
      <c r="F420" s="41"/>
      <c r="G420" s="41"/>
      <c r="H420" s="41"/>
      <c r="I420" s="41"/>
      <c r="J420" s="41"/>
      <c r="K420" s="41"/>
      <c r="L420" s="41"/>
      <c r="M420" s="41"/>
      <c r="N420" s="41"/>
      <c r="O420" s="41"/>
      <c r="P420" s="41"/>
      <c r="Q420" s="41"/>
      <c r="R420" s="41"/>
    </row>
    <row r="421" spans="1:18" x14ac:dyDescent="0.25">
      <c r="A421" s="24" t="s">
        <v>689</v>
      </c>
      <c r="B421" s="31" t="s">
        <v>690</v>
      </c>
      <c r="C421" s="26" t="s">
        <v>42</v>
      </c>
      <c r="D421" s="27"/>
      <c r="E421" s="50"/>
      <c r="F421" s="41"/>
      <c r="G421" s="41"/>
      <c r="H421" s="41"/>
      <c r="I421" s="41"/>
      <c r="J421" s="41"/>
      <c r="K421" s="41"/>
      <c r="L421" s="41"/>
      <c r="M421" s="41"/>
      <c r="N421" s="41"/>
      <c r="O421" s="41"/>
      <c r="P421" s="41"/>
      <c r="Q421" s="41"/>
      <c r="R421" s="41"/>
    </row>
    <row r="422" spans="1:18" x14ac:dyDescent="0.25">
      <c r="A422" s="24" t="s">
        <v>691</v>
      </c>
      <c r="B422" s="33" t="s">
        <v>675</v>
      </c>
      <c r="C422" s="26" t="s">
        <v>42</v>
      </c>
      <c r="D422" s="27"/>
      <c r="E422" s="50"/>
      <c r="F422" s="41"/>
      <c r="G422" s="41"/>
      <c r="H422" s="41"/>
      <c r="I422" s="41"/>
      <c r="J422" s="41"/>
      <c r="K422" s="41"/>
      <c r="L422" s="41"/>
      <c r="M422" s="41"/>
      <c r="N422" s="41"/>
      <c r="O422" s="41"/>
      <c r="P422" s="41"/>
      <c r="Q422" s="41"/>
      <c r="R422" s="41"/>
    </row>
    <row r="423" spans="1:18" ht="31.5" x14ac:dyDescent="0.25">
      <c r="A423" s="24" t="s">
        <v>692</v>
      </c>
      <c r="B423" s="33" t="s">
        <v>46</v>
      </c>
      <c r="C423" s="26" t="s">
        <v>42</v>
      </c>
      <c r="D423" s="27"/>
      <c r="E423" s="50"/>
      <c r="F423" s="41"/>
      <c r="G423" s="41"/>
      <c r="H423" s="41"/>
      <c r="I423" s="41"/>
      <c r="J423" s="41"/>
      <c r="K423" s="41"/>
      <c r="L423" s="41"/>
      <c r="M423" s="41"/>
      <c r="N423" s="41"/>
      <c r="O423" s="41"/>
      <c r="P423" s="41"/>
      <c r="Q423" s="41"/>
      <c r="R423" s="41"/>
    </row>
    <row r="424" spans="1:18" ht="31.5" x14ac:dyDescent="0.25">
      <c r="A424" s="24" t="s">
        <v>693</v>
      </c>
      <c r="B424" s="33" t="s">
        <v>48</v>
      </c>
      <c r="C424" s="26" t="s">
        <v>42</v>
      </c>
      <c r="D424" s="27"/>
      <c r="E424" s="50"/>
      <c r="F424" s="41"/>
      <c r="G424" s="41"/>
      <c r="H424" s="41"/>
      <c r="I424" s="41"/>
      <c r="J424" s="41"/>
      <c r="K424" s="41"/>
      <c r="L424" s="41"/>
      <c r="M424" s="41"/>
      <c r="N424" s="41"/>
      <c r="O424" s="41"/>
      <c r="P424" s="41"/>
      <c r="Q424" s="41"/>
      <c r="R424" s="41"/>
    </row>
    <row r="425" spans="1:18" ht="31.5" x14ac:dyDescent="0.25">
      <c r="A425" s="24" t="s">
        <v>694</v>
      </c>
      <c r="B425" s="33" t="s">
        <v>50</v>
      </c>
      <c r="C425" s="26" t="s">
        <v>42</v>
      </c>
      <c r="D425" s="27"/>
      <c r="E425" s="50"/>
      <c r="F425" s="41"/>
      <c r="G425" s="41"/>
      <c r="H425" s="41"/>
      <c r="I425" s="41"/>
      <c r="J425" s="41"/>
      <c r="K425" s="41"/>
      <c r="L425" s="41"/>
      <c r="M425" s="41"/>
      <c r="N425" s="41"/>
      <c r="O425" s="41"/>
      <c r="P425" s="41"/>
      <c r="Q425" s="41"/>
      <c r="R425" s="41"/>
    </row>
    <row r="426" spans="1:18" x14ac:dyDescent="0.25">
      <c r="A426" s="24" t="s">
        <v>695</v>
      </c>
      <c r="B426" s="33" t="s">
        <v>450</v>
      </c>
      <c r="C426" s="26" t="s">
        <v>42</v>
      </c>
      <c r="D426" s="27"/>
      <c r="E426" s="50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</row>
    <row r="427" spans="1:18" x14ac:dyDescent="0.25">
      <c r="A427" s="24" t="s">
        <v>696</v>
      </c>
      <c r="B427" s="33" t="s">
        <v>453</v>
      </c>
      <c r="C427" s="26" t="s">
        <v>42</v>
      </c>
      <c r="D427" s="27"/>
      <c r="E427" s="50"/>
      <c r="F427" s="41"/>
      <c r="G427" s="41"/>
      <c r="H427" s="41"/>
      <c r="I427" s="41"/>
      <c r="J427" s="41"/>
      <c r="K427" s="41"/>
      <c r="L427" s="41"/>
      <c r="M427" s="41"/>
      <c r="N427" s="41"/>
      <c r="O427" s="41"/>
      <c r="P427" s="41"/>
      <c r="Q427" s="41"/>
      <c r="R427" s="41"/>
    </row>
    <row r="428" spans="1:18" x14ac:dyDescent="0.25">
      <c r="A428" s="24" t="s">
        <v>697</v>
      </c>
      <c r="B428" s="33" t="s">
        <v>456</v>
      </c>
      <c r="C428" s="26" t="s">
        <v>42</v>
      </c>
      <c r="D428" s="27"/>
      <c r="E428" s="50"/>
      <c r="F428" s="41"/>
      <c r="G428" s="41"/>
      <c r="H428" s="41"/>
      <c r="I428" s="41"/>
      <c r="J428" s="41"/>
      <c r="K428" s="41"/>
      <c r="L428" s="41"/>
      <c r="M428" s="41"/>
      <c r="N428" s="41"/>
      <c r="O428" s="41"/>
      <c r="P428" s="41"/>
      <c r="Q428" s="41"/>
      <c r="R428" s="41"/>
    </row>
    <row r="429" spans="1:18" x14ac:dyDescent="0.25">
      <c r="A429" s="24" t="s">
        <v>698</v>
      </c>
      <c r="B429" s="33" t="s">
        <v>462</v>
      </c>
      <c r="C429" s="26" t="s">
        <v>42</v>
      </c>
      <c r="D429" s="27"/>
      <c r="E429" s="50"/>
      <c r="F429" s="41"/>
      <c r="G429" s="41"/>
      <c r="H429" s="41"/>
      <c r="I429" s="41"/>
      <c r="J429" s="41"/>
      <c r="K429" s="41"/>
      <c r="L429" s="41"/>
      <c r="M429" s="41"/>
      <c r="N429" s="41"/>
      <c r="O429" s="41"/>
      <c r="P429" s="41"/>
      <c r="Q429" s="41"/>
      <c r="R429" s="41"/>
    </row>
    <row r="430" spans="1:18" x14ac:dyDescent="0.25">
      <c r="A430" s="24" t="s">
        <v>699</v>
      </c>
      <c r="B430" s="33" t="s">
        <v>465</v>
      </c>
      <c r="C430" s="26" t="s">
        <v>42</v>
      </c>
      <c r="D430" s="27"/>
      <c r="E430" s="50"/>
      <c r="F430" s="41"/>
      <c r="G430" s="41"/>
      <c r="H430" s="41"/>
      <c r="I430" s="41"/>
      <c r="J430" s="41"/>
      <c r="K430" s="41"/>
      <c r="L430" s="41"/>
      <c r="M430" s="41"/>
      <c r="N430" s="41"/>
      <c r="O430" s="41"/>
      <c r="P430" s="41"/>
      <c r="Q430" s="41"/>
      <c r="R430" s="41"/>
    </row>
    <row r="431" spans="1:18" ht="31.5" x14ac:dyDescent="0.25">
      <c r="A431" s="24" t="s">
        <v>700</v>
      </c>
      <c r="B431" s="33" t="s">
        <v>468</v>
      </c>
      <c r="C431" s="26" t="s">
        <v>42</v>
      </c>
      <c r="D431" s="27"/>
      <c r="E431" s="50"/>
      <c r="F431" s="41"/>
      <c r="G431" s="41"/>
      <c r="H431" s="41"/>
      <c r="I431" s="41"/>
      <c r="J431" s="41"/>
      <c r="K431" s="41"/>
      <c r="L431" s="41"/>
      <c r="M431" s="41"/>
      <c r="N431" s="41"/>
      <c r="O431" s="41"/>
      <c r="P431" s="41"/>
      <c r="Q431" s="41"/>
      <c r="R431" s="41"/>
    </row>
    <row r="432" spans="1:18" x14ac:dyDescent="0.25">
      <c r="A432" s="24" t="s">
        <v>701</v>
      </c>
      <c r="B432" s="52" t="s">
        <v>66</v>
      </c>
      <c r="C432" s="26" t="s">
        <v>42</v>
      </c>
      <c r="D432" s="27"/>
      <c r="E432" s="50"/>
      <c r="F432" s="41"/>
      <c r="G432" s="41"/>
      <c r="H432" s="41"/>
      <c r="I432" s="41"/>
      <c r="J432" s="41"/>
      <c r="K432" s="41"/>
      <c r="L432" s="41"/>
      <c r="M432" s="41"/>
      <c r="N432" s="41"/>
      <c r="O432" s="41"/>
      <c r="P432" s="41"/>
      <c r="Q432" s="41"/>
      <c r="R432" s="41"/>
    </row>
    <row r="433" spans="1:18" x14ac:dyDescent="0.25">
      <c r="A433" s="24" t="s">
        <v>702</v>
      </c>
      <c r="B433" s="52" t="s">
        <v>68</v>
      </c>
      <c r="C433" s="26" t="s">
        <v>42</v>
      </c>
      <c r="D433" s="27"/>
      <c r="E433" s="50"/>
      <c r="F433" s="41"/>
      <c r="G433" s="41"/>
      <c r="H433" s="41"/>
      <c r="I433" s="41"/>
      <c r="J433" s="41"/>
      <c r="K433" s="41"/>
      <c r="L433" s="41"/>
      <c r="M433" s="41"/>
      <c r="N433" s="41"/>
      <c r="O433" s="41"/>
      <c r="P433" s="41"/>
      <c r="Q433" s="41"/>
      <c r="R433" s="41"/>
    </row>
    <row r="434" spans="1:18" x14ac:dyDescent="0.25">
      <c r="A434" s="24" t="s">
        <v>53</v>
      </c>
      <c r="B434" s="32" t="s">
        <v>703</v>
      </c>
      <c r="C434" s="26" t="s">
        <v>42</v>
      </c>
      <c r="D434" s="27"/>
      <c r="E434" s="50"/>
      <c r="F434" s="41"/>
      <c r="G434" s="41"/>
      <c r="H434" s="41"/>
      <c r="I434" s="41"/>
      <c r="J434" s="41"/>
      <c r="K434" s="41"/>
      <c r="L434" s="41"/>
      <c r="M434" s="41"/>
      <c r="N434" s="41"/>
      <c r="O434" s="41"/>
      <c r="P434" s="41"/>
      <c r="Q434" s="41"/>
      <c r="R434" s="41"/>
    </row>
    <row r="435" spans="1:18" x14ac:dyDescent="0.25">
      <c r="A435" s="24" t="s">
        <v>55</v>
      </c>
      <c r="B435" s="32" t="s">
        <v>704</v>
      </c>
      <c r="C435" s="26" t="s">
        <v>42</v>
      </c>
      <c r="D435" s="27"/>
      <c r="E435" s="50"/>
      <c r="F435" s="41"/>
      <c r="G435" s="41"/>
      <c r="H435" s="41"/>
      <c r="I435" s="41"/>
      <c r="J435" s="41"/>
      <c r="K435" s="41"/>
      <c r="L435" s="41"/>
      <c r="M435" s="41"/>
      <c r="N435" s="41">
        <v>53.14</v>
      </c>
      <c r="O435" s="41"/>
      <c r="P435" s="41"/>
      <c r="Q435" s="41"/>
      <c r="R435" s="41"/>
    </row>
    <row r="436" spans="1:18" x14ac:dyDescent="0.25">
      <c r="A436" s="24" t="s">
        <v>705</v>
      </c>
      <c r="B436" s="53" t="s">
        <v>706</v>
      </c>
      <c r="C436" s="26" t="s">
        <v>42</v>
      </c>
      <c r="D436" s="27"/>
      <c r="E436" s="50"/>
      <c r="F436" s="41"/>
      <c r="G436" s="41"/>
      <c r="H436" s="41"/>
      <c r="I436" s="41"/>
      <c r="J436" s="41"/>
      <c r="K436" s="41"/>
      <c r="L436" s="41"/>
      <c r="M436" s="41"/>
      <c r="N436" s="41"/>
      <c r="O436" s="41"/>
      <c r="P436" s="41"/>
      <c r="Q436" s="41"/>
      <c r="R436" s="41"/>
    </row>
    <row r="437" spans="1:18" x14ac:dyDescent="0.25">
      <c r="A437" s="24" t="s">
        <v>707</v>
      </c>
      <c r="B437" s="53" t="s">
        <v>708</v>
      </c>
      <c r="C437" s="26" t="s">
        <v>42</v>
      </c>
      <c r="D437" s="27"/>
      <c r="E437" s="50"/>
      <c r="F437" s="41"/>
      <c r="G437" s="41"/>
      <c r="H437" s="41"/>
      <c r="I437" s="41"/>
      <c r="J437" s="41"/>
      <c r="K437" s="41"/>
      <c r="L437" s="41"/>
      <c r="M437" s="41"/>
      <c r="N437" s="41"/>
      <c r="O437" s="41"/>
      <c r="P437" s="41"/>
      <c r="Q437" s="41"/>
      <c r="R437" s="41"/>
    </row>
    <row r="438" spans="1:18" ht="18" customHeight="1" x14ac:dyDescent="0.25">
      <c r="A438" s="24" t="s">
        <v>709</v>
      </c>
      <c r="B438" s="53" t="s">
        <v>710</v>
      </c>
      <c r="C438" s="26" t="s">
        <v>42</v>
      </c>
      <c r="D438" s="27"/>
      <c r="E438" s="50"/>
      <c r="F438" s="41"/>
      <c r="G438" s="41"/>
      <c r="H438" s="41"/>
      <c r="I438" s="41"/>
      <c r="J438" s="41"/>
      <c r="K438" s="41"/>
      <c r="L438" s="41"/>
      <c r="M438" s="41"/>
      <c r="N438" s="54"/>
      <c r="O438" s="41"/>
      <c r="P438" s="41"/>
      <c r="Q438" s="41"/>
      <c r="R438" s="41"/>
    </row>
    <row r="439" spans="1:18" x14ac:dyDescent="0.25">
      <c r="A439" s="24" t="s">
        <v>711</v>
      </c>
      <c r="B439" s="53" t="s">
        <v>712</v>
      </c>
      <c r="C439" s="26" t="s">
        <v>42</v>
      </c>
      <c r="D439" s="27"/>
      <c r="E439" s="50"/>
      <c r="F439" s="41"/>
      <c r="G439" s="41"/>
      <c r="H439" s="41"/>
      <c r="I439" s="41"/>
      <c r="J439" s="41"/>
      <c r="K439" s="41"/>
      <c r="L439" s="41"/>
      <c r="M439" s="41"/>
      <c r="N439" s="41">
        <v>53.14</v>
      </c>
      <c r="O439" s="41"/>
      <c r="P439" s="41"/>
      <c r="Q439" s="41"/>
      <c r="R439" s="41"/>
    </row>
    <row r="440" spans="1:18" x14ac:dyDescent="0.25">
      <c r="A440" s="24" t="s">
        <v>71</v>
      </c>
      <c r="B440" s="49" t="s">
        <v>713</v>
      </c>
      <c r="C440" s="26" t="s">
        <v>42</v>
      </c>
      <c r="D440" s="27"/>
      <c r="E440" s="50"/>
      <c r="F440" s="41"/>
      <c r="G440" s="41"/>
      <c r="H440" s="41"/>
      <c r="I440" s="41"/>
      <c r="J440" s="41"/>
      <c r="K440" s="41"/>
      <c r="L440" s="41"/>
      <c r="M440" s="41"/>
      <c r="N440" s="41"/>
      <c r="O440" s="41"/>
      <c r="P440" s="41"/>
      <c r="Q440" s="41"/>
      <c r="R440" s="41"/>
    </row>
    <row r="441" spans="1:18" x14ac:dyDescent="0.25">
      <c r="A441" s="24" t="s">
        <v>73</v>
      </c>
      <c r="B441" s="32" t="s">
        <v>714</v>
      </c>
      <c r="C441" s="26" t="s">
        <v>42</v>
      </c>
      <c r="D441" s="27"/>
      <c r="E441" s="50"/>
      <c r="F441" s="41"/>
      <c r="G441" s="41"/>
      <c r="H441" s="41"/>
      <c r="I441" s="41"/>
      <c r="J441" s="41"/>
      <c r="K441" s="41"/>
      <c r="L441" s="41"/>
      <c r="M441" s="41"/>
      <c r="N441" s="41"/>
      <c r="O441" s="41"/>
      <c r="P441" s="41"/>
      <c r="Q441" s="41"/>
      <c r="R441" s="41"/>
    </row>
    <row r="442" spans="1:18" x14ac:dyDescent="0.25">
      <c r="A442" s="24" t="s">
        <v>77</v>
      </c>
      <c r="B442" s="32" t="s">
        <v>715</v>
      </c>
      <c r="C442" s="26" t="s">
        <v>42</v>
      </c>
      <c r="D442" s="27"/>
      <c r="E442" s="50"/>
      <c r="F442" s="41"/>
      <c r="G442" s="41"/>
      <c r="H442" s="41"/>
      <c r="I442" s="41"/>
      <c r="J442" s="41"/>
      <c r="K442" s="41"/>
      <c r="L442" s="41"/>
      <c r="M442" s="41"/>
      <c r="N442" s="41"/>
      <c r="O442" s="41"/>
      <c r="P442" s="41"/>
      <c r="Q442" s="41"/>
      <c r="R442" s="41"/>
    </row>
    <row r="443" spans="1:18" x14ac:dyDescent="0.25">
      <c r="A443" s="24" t="s">
        <v>78</v>
      </c>
      <c r="B443" s="32" t="s">
        <v>716</v>
      </c>
      <c r="C443" s="26" t="s">
        <v>42</v>
      </c>
      <c r="D443" s="27"/>
      <c r="E443" s="50"/>
      <c r="F443" s="41"/>
      <c r="G443" s="41"/>
      <c r="H443" s="41"/>
      <c r="I443" s="41"/>
      <c r="J443" s="41"/>
      <c r="K443" s="41"/>
      <c r="L443" s="41"/>
      <c r="M443" s="41"/>
      <c r="N443" s="41"/>
      <c r="O443" s="41"/>
      <c r="P443" s="41"/>
      <c r="Q443" s="41"/>
      <c r="R443" s="41"/>
    </row>
    <row r="444" spans="1:18" x14ac:dyDescent="0.25">
      <c r="A444" s="24" t="s">
        <v>79</v>
      </c>
      <c r="B444" s="32" t="s">
        <v>717</v>
      </c>
      <c r="C444" s="26" t="s">
        <v>42</v>
      </c>
      <c r="D444" s="27"/>
      <c r="E444" s="50"/>
      <c r="F444" s="41"/>
      <c r="G444" s="41"/>
      <c r="H444" s="41"/>
      <c r="I444" s="41"/>
      <c r="J444" s="41"/>
      <c r="K444" s="41"/>
      <c r="L444" s="41"/>
      <c r="M444" s="41"/>
      <c r="N444" s="41"/>
      <c r="O444" s="41"/>
      <c r="P444" s="41"/>
      <c r="Q444" s="41"/>
      <c r="R444" s="41"/>
    </row>
    <row r="445" spans="1:18" x14ac:dyDescent="0.25">
      <c r="A445" s="24" t="s">
        <v>80</v>
      </c>
      <c r="B445" s="32" t="s">
        <v>718</v>
      </c>
      <c r="C445" s="26" t="s">
        <v>42</v>
      </c>
      <c r="D445" s="27"/>
      <c r="E445" s="50"/>
      <c r="F445" s="41"/>
      <c r="G445" s="41"/>
      <c r="H445" s="41"/>
      <c r="I445" s="41"/>
      <c r="J445" s="41"/>
      <c r="K445" s="41"/>
      <c r="L445" s="41"/>
      <c r="M445" s="41"/>
      <c r="N445" s="41"/>
      <c r="O445" s="41"/>
      <c r="P445" s="41"/>
      <c r="Q445" s="41"/>
      <c r="R445" s="41"/>
    </row>
    <row r="446" spans="1:18" x14ac:dyDescent="0.25">
      <c r="A446" s="24" t="s">
        <v>130</v>
      </c>
      <c r="B446" s="31" t="s">
        <v>350</v>
      </c>
      <c r="C446" s="26" t="s">
        <v>42</v>
      </c>
      <c r="D446" s="27"/>
      <c r="E446" s="50"/>
      <c r="F446" s="41"/>
      <c r="G446" s="41"/>
      <c r="H446" s="41"/>
      <c r="I446" s="41"/>
      <c r="J446" s="41"/>
      <c r="K446" s="41"/>
      <c r="L446" s="41"/>
      <c r="M446" s="41"/>
      <c r="N446" s="41"/>
      <c r="O446" s="41"/>
      <c r="P446" s="41"/>
      <c r="Q446" s="41"/>
      <c r="R446" s="41"/>
    </row>
    <row r="447" spans="1:18" ht="31.5" x14ac:dyDescent="0.25">
      <c r="A447" s="24" t="s">
        <v>719</v>
      </c>
      <c r="B447" s="33" t="s">
        <v>720</v>
      </c>
      <c r="C447" s="26" t="s">
        <v>42</v>
      </c>
      <c r="D447" s="27"/>
      <c r="E447" s="51"/>
      <c r="F447" s="41"/>
      <c r="G447" s="41"/>
      <c r="H447" s="41"/>
      <c r="I447" s="41"/>
      <c r="J447" s="41"/>
      <c r="K447" s="41"/>
      <c r="L447" s="41"/>
      <c r="M447" s="41"/>
      <c r="N447" s="41"/>
      <c r="O447" s="41"/>
      <c r="P447" s="41"/>
      <c r="Q447" s="41"/>
      <c r="R447" s="41"/>
    </row>
    <row r="448" spans="1:18" x14ac:dyDescent="0.25">
      <c r="A448" s="24" t="s">
        <v>132</v>
      </c>
      <c r="B448" s="31" t="s">
        <v>352</v>
      </c>
      <c r="C448" s="26" t="s">
        <v>42</v>
      </c>
      <c r="D448" s="27"/>
      <c r="E448" s="51"/>
      <c r="F448" s="41"/>
      <c r="G448" s="41"/>
      <c r="H448" s="41"/>
      <c r="I448" s="41"/>
      <c r="J448" s="41"/>
      <c r="K448" s="41"/>
      <c r="L448" s="41"/>
      <c r="M448" s="41"/>
      <c r="N448" s="41"/>
      <c r="O448" s="41"/>
      <c r="P448" s="41"/>
      <c r="Q448" s="41"/>
      <c r="R448" s="41"/>
    </row>
    <row r="449" spans="1:18" ht="31.5" x14ac:dyDescent="0.25">
      <c r="A449" s="24" t="s">
        <v>721</v>
      </c>
      <c r="B449" s="33" t="s">
        <v>722</v>
      </c>
      <c r="C449" s="26" t="s">
        <v>42</v>
      </c>
      <c r="D449" s="27"/>
      <c r="E449" s="51"/>
      <c r="F449" s="41"/>
      <c r="G449" s="41"/>
      <c r="H449" s="41"/>
      <c r="I449" s="41"/>
      <c r="J449" s="41"/>
      <c r="K449" s="41"/>
      <c r="L449" s="41"/>
      <c r="M449" s="41"/>
      <c r="N449" s="41"/>
      <c r="O449" s="41"/>
      <c r="P449" s="41"/>
      <c r="Q449" s="41"/>
      <c r="R449" s="41"/>
    </row>
    <row r="450" spans="1:18" x14ac:dyDescent="0.25">
      <c r="A450" s="24" t="s">
        <v>81</v>
      </c>
      <c r="B450" s="32" t="s">
        <v>723</v>
      </c>
      <c r="C450" s="26" t="s">
        <v>42</v>
      </c>
      <c r="D450" s="27"/>
      <c r="E450" s="50"/>
      <c r="F450" s="41"/>
      <c r="G450" s="41"/>
      <c r="H450" s="41"/>
      <c r="I450" s="41"/>
      <c r="J450" s="41"/>
      <c r="K450" s="41"/>
      <c r="L450" s="41"/>
      <c r="M450" s="41"/>
      <c r="N450" s="41"/>
      <c r="O450" s="41"/>
      <c r="P450" s="41"/>
      <c r="Q450" s="41"/>
      <c r="R450" s="41"/>
    </row>
    <row r="451" spans="1:18" x14ac:dyDescent="0.25">
      <c r="A451" s="24" t="s">
        <v>82</v>
      </c>
      <c r="B451" s="32" t="s">
        <v>724</v>
      </c>
      <c r="C451" s="26" t="s">
        <v>42</v>
      </c>
      <c r="D451" s="27"/>
      <c r="E451" s="50"/>
      <c r="F451" s="41"/>
      <c r="G451" s="41"/>
      <c r="H451" s="41"/>
      <c r="I451" s="41"/>
      <c r="J451" s="41"/>
      <c r="K451" s="41"/>
      <c r="L451" s="41"/>
      <c r="M451" s="41"/>
      <c r="N451" s="41"/>
      <c r="O451" s="41"/>
      <c r="P451" s="41"/>
      <c r="Q451" s="41"/>
      <c r="R451" s="41"/>
    </row>
    <row r="452" spans="1:18" x14ac:dyDescent="0.25">
      <c r="A452" s="24" t="s">
        <v>152</v>
      </c>
      <c r="B452" s="25" t="s">
        <v>143</v>
      </c>
      <c r="C452" s="55" t="s">
        <v>144</v>
      </c>
      <c r="D452" s="40" t="s">
        <v>145</v>
      </c>
      <c r="E452" s="40" t="s">
        <v>145</v>
      </c>
      <c r="F452" s="40" t="s">
        <v>145</v>
      </c>
      <c r="G452" s="40" t="s">
        <v>145</v>
      </c>
      <c r="H452" s="40" t="s">
        <v>145</v>
      </c>
      <c r="I452" s="40" t="s">
        <v>145</v>
      </c>
      <c r="J452" s="40" t="s">
        <v>145</v>
      </c>
      <c r="K452" s="40" t="s">
        <v>145</v>
      </c>
      <c r="L452" s="40" t="s">
        <v>145</v>
      </c>
      <c r="M452" s="40" t="s">
        <v>145</v>
      </c>
      <c r="N452" s="40" t="s">
        <v>145</v>
      </c>
      <c r="O452" s="40" t="s">
        <v>145</v>
      </c>
      <c r="P452" s="40" t="s">
        <v>145</v>
      </c>
      <c r="Q452" s="40" t="s">
        <v>145</v>
      </c>
      <c r="R452" s="40" t="s">
        <v>145</v>
      </c>
    </row>
    <row r="453" spans="1:18" ht="51.75" customHeight="1" x14ac:dyDescent="0.25">
      <c r="A453" s="56" t="s">
        <v>725</v>
      </c>
      <c r="B453" s="32" t="s">
        <v>726</v>
      </c>
      <c r="C453" s="26" t="s">
        <v>42</v>
      </c>
      <c r="D453" s="27">
        <f>D456</f>
        <v>1.5118870799999999</v>
      </c>
      <c r="E453" s="27">
        <f t="shared" ref="E453:P453" si="18">E456</f>
        <v>5.18748217</v>
      </c>
      <c r="F453" s="27">
        <f t="shared" si="18"/>
        <v>6.7606799999999998</v>
      </c>
      <c r="G453" s="27">
        <f t="shared" si="18"/>
        <v>4.9075021699999999</v>
      </c>
      <c r="H453" s="27">
        <f t="shared" si="18"/>
        <v>21.874953115</v>
      </c>
      <c r="I453" s="27">
        <f t="shared" si="18"/>
        <v>13.182130000000001</v>
      </c>
      <c r="J453" s="27">
        <f t="shared" si="18"/>
        <v>0</v>
      </c>
      <c r="K453" s="27">
        <f t="shared" si="18"/>
        <v>8.96556</v>
      </c>
      <c r="L453" s="27">
        <f t="shared" si="18"/>
        <v>0</v>
      </c>
      <c r="M453" s="27">
        <f t="shared" si="18"/>
        <v>8.96556</v>
      </c>
      <c r="N453" s="27">
        <f>N456</f>
        <v>45.822899999999997</v>
      </c>
      <c r="O453" s="27">
        <f t="shared" si="18"/>
        <v>8.96556</v>
      </c>
      <c r="P453" s="27">
        <f t="shared" si="18"/>
        <v>0</v>
      </c>
      <c r="Q453" s="41">
        <f>G453+I453+K453+M453+O453</f>
        <v>44.986312170000005</v>
      </c>
      <c r="R453" s="41">
        <f>H453+J453+L453+N453+P453</f>
        <v>67.697853115000001</v>
      </c>
    </row>
    <row r="454" spans="1:18" x14ac:dyDescent="0.25">
      <c r="A454" s="56" t="s">
        <v>155</v>
      </c>
      <c r="B454" s="31" t="s">
        <v>727</v>
      </c>
      <c r="C454" s="26" t="s">
        <v>42</v>
      </c>
      <c r="D454" s="27"/>
      <c r="E454" s="41"/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</row>
    <row r="455" spans="1:18" ht="31.5" x14ac:dyDescent="0.25">
      <c r="A455" s="56" t="s">
        <v>728</v>
      </c>
      <c r="B455" s="33" t="s">
        <v>729</v>
      </c>
      <c r="C455" s="26" t="s">
        <v>42</v>
      </c>
      <c r="D455" s="27"/>
      <c r="E455" s="41"/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</row>
    <row r="456" spans="1:18" ht="94.5" x14ac:dyDescent="0.25">
      <c r="A456" s="56" t="s">
        <v>730</v>
      </c>
      <c r="B456" s="33" t="s">
        <v>731</v>
      </c>
      <c r="C456" s="26" t="s">
        <v>42</v>
      </c>
      <c r="D456" s="27">
        <v>1.5118870799999999</v>
      </c>
      <c r="E456" s="41">
        <v>5.18748217</v>
      </c>
      <c r="F456" s="27">
        <v>6.7606799999999998</v>
      </c>
      <c r="G456" s="27">
        <v>4.9075021699999999</v>
      </c>
      <c r="H456" s="27">
        <v>21.874953115</v>
      </c>
      <c r="I456" s="27">
        <v>13.182130000000001</v>
      </c>
      <c r="J456" s="27"/>
      <c r="K456" s="27">
        <v>8.96556</v>
      </c>
      <c r="L456" s="27"/>
      <c r="M456" s="27">
        <v>8.96556</v>
      </c>
      <c r="N456" s="27">
        <v>45.822899999999997</v>
      </c>
      <c r="O456" s="27">
        <v>8.96556</v>
      </c>
      <c r="P456" s="27"/>
      <c r="Q456" s="41">
        <f t="shared" ref="Q456" si="19">G456+I456+K456+M456+O456</f>
        <v>44.986312170000005</v>
      </c>
      <c r="R456" s="41">
        <f>H456+J456+L456+N456+P456</f>
        <v>67.697853115000001</v>
      </c>
    </row>
    <row r="457" spans="1:18" x14ac:dyDescent="0.25">
      <c r="A457" s="56" t="s">
        <v>157</v>
      </c>
      <c r="B457" s="33" t="s">
        <v>732</v>
      </c>
      <c r="C457" s="26" t="s">
        <v>42</v>
      </c>
      <c r="D457" s="27"/>
      <c r="E457" s="41"/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</row>
    <row r="458" spans="1:18" x14ac:dyDescent="0.25">
      <c r="A458" s="56" t="s">
        <v>733</v>
      </c>
      <c r="B458" s="31" t="s">
        <v>734</v>
      </c>
      <c r="C458" s="26" t="s">
        <v>42</v>
      </c>
      <c r="D458" s="27"/>
      <c r="E458" s="41"/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  <c r="Q458" s="27"/>
      <c r="R458" s="27"/>
    </row>
    <row r="459" spans="1:18" ht="33" customHeight="1" x14ac:dyDescent="0.25">
      <c r="A459" s="56" t="s">
        <v>158</v>
      </c>
      <c r="B459" s="32" t="s">
        <v>735</v>
      </c>
      <c r="C459" s="55" t="s">
        <v>144</v>
      </c>
      <c r="D459" s="40" t="s">
        <v>145</v>
      </c>
      <c r="E459" s="40" t="s">
        <v>145</v>
      </c>
      <c r="F459" s="40" t="s">
        <v>145</v>
      </c>
      <c r="G459" s="40" t="s">
        <v>145</v>
      </c>
      <c r="H459" s="40" t="s">
        <v>145</v>
      </c>
      <c r="I459" s="40" t="s">
        <v>145</v>
      </c>
      <c r="J459" s="40" t="s">
        <v>145</v>
      </c>
      <c r="K459" s="40" t="s">
        <v>145</v>
      </c>
      <c r="L459" s="40" t="s">
        <v>145</v>
      </c>
      <c r="M459" s="40" t="s">
        <v>145</v>
      </c>
      <c r="N459" s="40" t="s">
        <v>145</v>
      </c>
      <c r="O459" s="40" t="s">
        <v>145</v>
      </c>
      <c r="P459" s="40" t="s">
        <v>145</v>
      </c>
      <c r="Q459" s="40" t="s">
        <v>145</v>
      </c>
      <c r="R459" s="40" t="s">
        <v>145</v>
      </c>
    </row>
    <row r="460" spans="1:18" x14ac:dyDescent="0.25">
      <c r="A460" s="56" t="s">
        <v>736</v>
      </c>
      <c r="B460" s="31" t="s">
        <v>737</v>
      </c>
      <c r="C460" s="26" t="s">
        <v>42</v>
      </c>
      <c r="D460" s="27"/>
      <c r="E460" s="41"/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</row>
    <row r="461" spans="1:18" x14ac:dyDescent="0.25">
      <c r="A461" s="56" t="s">
        <v>738</v>
      </c>
      <c r="B461" s="31" t="s">
        <v>739</v>
      </c>
      <c r="C461" s="26" t="s">
        <v>42</v>
      </c>
      <c r="D461" s="27"/>
      <c r="E461" s="41"/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</row>
    <row r="462" spans="1:18" x14ac:dyDescent="0.25">
      <c r="A462" s="56" t="s">
        <v>740</v>
      </c>
      <c r="B462" s="31" t="s">
        <v>741</v>
      </c>
      <c r="C462" s="26" t="s">
        <v>42</v>
      </c>
      <c r="D462" s="27"/>
      <c r="E462" s="41"/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</row>
    <row r="463" spans="1:18" ht="47.25" x14ac:dyDescent="0.25">
      <c r="A463" s="56" t="s">
        <v>159</v>
      </c>
      <c r="B463" s="32" t="s">
        <v>742</v>
      </c>
      <c r="C463" s="26" t="s">
        <v>42</v>
      </c>
      <c r="D463" s="27"/>
      <c r="E463" s="41"/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</row>
  </sheetData>
  <autoFilter ref="A16:R463" xr:uid="{00000000-0009-0000-0000-000003000000}"/>
  <mergeCells count="31">
    <mergeCell ref="K377:L377"/>
    <mergeCell ref="M377:N377"/>
    <mergeCell ref="O377:P377"/>
    <mergeCell ref="Q377:R377"/>
    <mergeCell ref="A380:B380"/>
    <mergeCell ref="Q14:R14"/>
    <mergeCell ref="A17:R17"/>
    <mergeCell ref="A172:R172"/>
    <mergeCell ref="A325:R325"/>
    <mergeCell ref="A375:R376"/>
    <mergeCell ref="A377:A378"/>
    <mergeCell ref="B377:B378"/>
    <mergeCell ref="C377:C378"/>
    <mergeCell ref="G377:H377"/>
    <mergeCell ref="I377:J377"/>
    <mergeCell ref="A10:R10"/>
    <mergeCell ref="A13:R13"/>
    <mergeCell ref="A14:A15"/>
    <mergeCell ref="B14:B15"/>
    <mergeCell ref="C14:C15"/>
    <mergeCell ref="G14:H14"/>
    <mergeCell ref="I14:J14"/>
    <mergeCell ref="K14:L14"/>
    <mergeCell ref="M14:N14"/>
    <mergeCell ref="O14:P14"/>
    <mergeCell ref="A1:R2"/>
    <mergeCell ref="A4:R4"/>
    <mergeCell ref="A5:R5"/>
    <mergeCell ref="A6:R6"/>
    <mergeCell ref="A7:R7"/>
    <mergeCell ref="A9:R9"/>
  </mergeCells>
  <pageMargins left="0.31496062992125984" right="0.31496062992125984" top="0.35433070866141736" bottom="0.35433070866141736" header="0.31496062992125984" footer="0.31496062992125984"/>
  <pageSetup paperSize="8" scale="29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 19</vt:lpstr>
      <vt:lpstr>'Ф 19'!Заголовки_для_печати</vt:lpstr>
      <vt:lpstr>'Ф 19'!Область_печати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2024-10-22T03:24:04Z</dcterms:created>
  <dcterms:modified xsi:type="dcterms:W3CDTF">2024-10-22T03:24:16Z</dcterms:modified>
</cp:coreProperties>
</file>