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VereshchakaAV\Desktop\"/>
    </mc:Choice>
  </mc:AlternateContent>
  <xr:revisionPtr revIDLastSave="0" documentId="13_ncr:1_{85E2DC93-A9B4-42F8-87A9-DBCEC77FC4F0}" xr6:coauthVersionLast="47" xr6:coauthVersionMax="47" xr10:uidLastSave="{00000000-0000-0000-0000-000000000000}"/>
  <bookViews>
    <workbookView xWindow="-120" yWindow="-120" windowWidth="29040" windowHeight="15840" xr2:uid="{DA451783-96F3-40A2-B421-4EBEBFE397C4}"/>
  </bookViews>
  <sheets>
    <sheet name="котел снизу 1 пол" sheetId="1" r:id="rId1"/>
    <sheet name="котел снизу 2 пол" sheetId="2" r:id="rId2"/>
  </sheets>
  <definedNames>
    <definedName name="_xlnm.Print_Area" localSheetId="0">'котел снизу 1 пол'!$A$1:$F$52</definedName>
    <definedName name="_xlnm.Print_Area" localSheetId="1">'котел снизу 2 пол'!$A$1:$F$52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2" l="1"/>
  <c r="E42" i="2" s="1"/>
  <c r="E15" i="2"/>
  <c r="E11" i="2"/>
  <c r="E10" i="2"/>
  <c r="E7" i="2"/>
  <c r="E3" i="2"/>
  <c r="E41" i="1"/>
  <c r="E42" i="1" s="1"/>
  <c r="E15" i="1"/>
  <c r="E11" i="1"/>
  <c r="E10" i="1"/>
  <c r="E7" i="1"/>
  <c r="E3" i="1"/>
  <c r="E6" i="1" s="1"/>
  <c r="E47" i="1" l="1"/>
  <c r="E47" i="2"/>
  <c r="E12" i="1"/>
  <c r="E14" i="1" s="1"/>
  <c r="E40" i="1" s="1"/>
  <c r="E6" i="2"/>
  <c r="E12" i="2"/>
  <c r="E39" i="1" l="1"/>
  <c r="E19" i="1"/>
  <c r="E16" i="1" s="1"/>
  <c r="E19" i="2"/>
  <c r="E16" i="2" s="1"/>
  <c r="D12" i="2"/>
  <c r="E44" i="2"/>
  <c r="E44" i="1"/>
  <c r="E45" i="1" s="1"/>
  <c r="D12" i="1"/>
  <c r="E14" i="2"/>
  <c r="E40" i="2" s="1"/>
  <c r="E48" i="1" l="1"/>
  <c r="E49" i="1"/>
  <c r="E45" i="2"/>
  <c r="E39" i="2"/>
  <c r="E48" i="2" l="1"/>
  <c r="E49" i="2"/>
</calcChain>
</file>

<file path=xl/sharedStrings.xml><?xml version="1.0" encoding="utf-8"?>
<sst xmlns="http://schemas.openxmlformats.org/spreadsheetml/2006/main" count="202" uniqueCount="47">
  <si>
    <t xml:space="preserve">Расчет тарифа на услуги по передаче электрической энергии по 
сетям ООО "ДЭСК" на 1 полугодие 2022 года </t>
  </si>
  <si>
    <t>поступление в сеть э/э</t>
  </si>
  <si>
    <t>тыс. к Втч</t>
  </si>
  <si>
    <t>поступление в сеть мощность</t>
  </si>
  <si>
    <t>МВт</t>
  </si>
  <si>
    <t>поступление от ФСК</t>
  </si>
  <si>
    <t>поступление без ФСК э/э</t>
  </si>
  <si>
    <t>поступление без ФСК мощность</t>
  </si>
  <si>
    <t>Заявленная мощность</t>
  </si>
  <si>
    <t>Заявленная мощность ФСК</t>
  </si>
  <si>
    <t>Заявленная мощность без ФСК</t>
  </si>
  <si>
    <t>НВВ с ФСК (2022)</t>
  </si>
  <si>
    <t>тыс. руб.</t>
  </si>
  <si>
    <t>потери эл. эн.</t>
  </si>
  <si>
    <t>тыс. к Вт</t>
  </si>
  <si>
    <t>передача в др. сет организации</t>
  </si>
  <si>
    <t xml:space="preserve"> тыс. к ВТ ч</t>
  </si>
  <si>
    <t>полезный отпуск, всего</t>
  </si>
  <si>
    <t>ВН</t>
  </si>
  <si>
    <t>СН 2</t>
  </si>
  <si>
    <t>СН1</t>
  </si>
  <si>
    <t>НН</t>
  </si>
  <si>
    <t>прочие и бюджетные потребители</t>
  </si>
  <si>
    <t>население</t>
  </si>
  <si>
    <t>единые котловые утвержденные ДТ по ПК на 2022 г.</t>
  </si>
  <si>
    <t>одноставочные</t>
  </si>
  <si>
    <t>руб/ М Вт ч</t>
  </si>
  <si>
    <t>СН2</t>
  </si>
  <si>
    <t>НН проч.</t>
  </si>
  <si>
    <t>НН насел.</t>
  </si>
  <si>
    <t>двухставочные (ставка за сетевую мощность)</t>
  </si>
  <si>
    <t>руб/ МВт</t>
  </si>
  <si>
    <t>двухставочные (ставка на оплату потерь)</t>
  </si>
  <si>
    <t>общая товарная продукция по двухставочному единому котловому</t>
  </si>
  <si>
    <t>товарная продукция по ставке потерь единого котлового</t>
  </si>
  <si>
    <t>товарная продукция по ставке на содержание единого котлового</t>
  </si>
  <si>
    <t>разница между товарной продукцией по ставке на содержание единого котлового и НВВ (2022)</t>
  </si>
  <si>
    <t>тариф покупки потерь</t>
  </si>
  <si>
    <t>сумма на оплату потерь</t>
  </si>
  <si>
    <t>разница между товарной продукцией по ставке потерь единого котлового и суммой на оплату потерь</t>
  </si>
  <si>
    <t>индивидуальный тариф</t>
  </si>
  <si>
    <t>ставка на содержание сетей</t>
  </si>
  <si>
    <t>руб/ М Вт в мес</t>
  </si>
  <si>
    <t>ставка на оплату потерь</t>
  </si>
  <si>
    <t>одноставочный тариф</t>
  </si>
  <si>
    <t>Генеральный директор                                                                             С.Ю.Ковалевский
Управляющей организации</t>
  </si>
  <si>
    <t xml:space="preserve">Расчет тарифа на услуги по передаче электрической энергии по 
сетям ООО "ДЭСК" на 2 полугодие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</si>
</sst>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/>
    <xf numFmtId="4" fontId="0" fillId="0" borderId="1" xfId="0" applyNumberFormat="1" applyBorder="1"/>
    <xf numFmtId="10" fontId="0" fillId="0" borderId="0" xfId="1" applyNumberFormat="1" applyFont="1"/>
    <xf numFmtId="165" fontId="0" fillId="0" borderId="0" xfId="0" applyNumberFormat="1"/>
    <xf numFmtId="10" fontId="0" fillId="0" borderId="1" xfId="0" applyNumberFormat="1" applyBorder="1"/>
    <xf numFmtId="0" fontId="3" fillId="0" borderId="0" xfId="0" applyFont="1"/>
    <xf numFmtId="14" fontId="0" fillId="0" borderId="0" xfId="0" applyNumberFormat="1"/>
    <xf numFmtId="0" fontId="0" fillId="0" borderId="3" xfId="0" applyBorder="1"/>
    <xf numFmtId="2" fontId="0" fillId="0" borderId="0" xfId="0" applyNumberFormat="1"/>
    <xf numFmtId="164" fontId="0" fillId="0" borderId="1" xfId="0" applyNumberFormat="1" applyBorder="1"/>
    <xf numFmtId="10" fontId="0" fillId="0" borderId="0" xfId="0" applyNumberFormat="1"/>
    <xf numFmtId="0" fontId="0" fillId="0" borderId="5" xfId="0" applyBorder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A431-34A0-45E5-B1B2-22143411978D}">
  <sheetPr>
    <tabColor rgb="FFFF0000"/>
    <pageSetUpPr fitToPage="1"/>
  </sheetPr>
  <dimension ref="A1:O58"/>
  <sheetViews>
    <sheetView tabSelected="1" view="pageBreakPreview" zoomScaleNormal="100" zoomScaleSheetLayoutView="100" workbookViewId="0">
      <selection activeCell="I37" sqref="I37"/>
    </sheetView>
  </sheetViews>
  <sheetFormatPr defaultRowHeight="12.75" x14ac:dyDescent="0.2"/>
  <cols>
    <col min="1" max="1" width="4.42578125" customWidth="1"/>
    <col min="2" max="2" width="13.85546875" customWidth="1"/>
    <col min="3" max="3" width="17.140625" customWidth="1"/>
    <col min="4" max="4" width="18.42578125" customWidth="1"/>
    <col min="5" max="5" width="17.28515625" customWidth="1"/>
    <col min="6" max="6" width="18" customWidth="1"/>
    <col min="15" max="15" width="10.5703125" bestFit="1" customWidth="1"/>
    <col min="257" max="257" width="4.42578125" customWidth="1"/>
    <col min="258" max="258" width="13.85546875" customWidth="1"/>
    <col min="259" max="259" width="17.140625" customWidth="1"/>
    <col min="260" max="260" width="18.42578125" customWidth="1"/>
    <col min="261" max="261" width="17.28515625" customWidth="1"/>
    <col min="262" max="262" width="18" customWidth="1"/>
    <col min="271" max="271" width="10.5703125" bestFit="1" customWidth="1"/>
    <col min="513" max="513" width="4.42578125" customWidth="1"/>
    <col min="514" max="514" width="13.85546875" customWidth="1"/>
    <col min="515" max="515" width="17.140625" customWidth="1"/>
    <col min="516" max="516" width="18.42578125" customWidth="1"/>
    <col min="517" max="517" width="17.28515625" customWidth="1"/>
    <col min="518" max="518" width="18" customWidth="1"/>
    <col min="527" max="527" width="10.5703125" bestFit="1" customWidth="1"/>
    <col min="769" max="769" width="4.42578125" customWidth="1"/>
    <col min="770" max="770" width="13.85546875" customWidth="1"/>
    <col min="771" max="771" width="17.140625" customWidth="1"/>
    <col min="772" max="772" width="18.42578125" customWidth="1"/>
    <col min="773" max="773" width="17.28515625" customWidth="1"/>
    <col min="774" max="774" width="18" customWidth="1"/>
    <col min="783" max="783" width="10.5703125" bestFit="1" customWidth="1"/>
    <col min="1025" max="1025" width="4.42578125" customWidth="1"/>
    <col min="1026" max="1026" width="13.85546875" customWidth="1"/>
    <col min="1027" max="1027" width="17.140625" customWidth="1"/>
    <col min="1028" max="1028" width="18.42578125" customWidth="1"/>
    <col min="1029" max="1029" width="17.28515625" customWidth="1"/>
    <col min="1030" max="1030" width="18" customWidth="1"/>
    <col min="1039" max="1039" width="10.5703125" bestFit="1" customWidth="1"/>
    <col min="1281" max="1281" width="4.42578125" customWidth="1"/>
    <col min="1282" max="1282" width="13.85546875" customWidth="1"/>
    <col min="1283" max="1283" width="17.140625" customWidth="1"/>
    <col min="1284" max="1284" width="18.42578125" customWidth="1"/>
    <col min="1285" max="1285" width="17.28515625" customWidth="1"/>
    <col min="1286" max="1286" width="18" customWidth="1"/>
    <col min="1295" max="1295" width="10.5703125" bestFit="1" customWidth="1"/>
    <col min="1537" max="1537" width="4.42578125" customWidth="1"/>
    <col min="1538" max="1538" width="13.85546875" customWidth="1"/>
    <col min="1539" max="1539" width="17.140625" customWidth="1"/>
    <col min="1540" max="1540" width="18.42578125" customWidth="1"/>
    <col min="1541" max="1541" width="17.28515625" customWidth="1"/>
    <col min="1542" max="1542" width="18" customWidth="1"/>
    <col min="1551" max="1551" width="10.5703125" bestFit="1" customWidth="1"/>
    <col min="1793" max="1793" width="4.42578125" customWidth="1"/>
    <col min="1794" max="1794" width="13.85546875" customWidth="1"/>
    <col min="1795" max="1795" width="17.140625" customWidth="1"/>
    <col min="1796" max="1796" width="18.42578125" customWidth="1"/>
    <col min="1797" max="1797" width="17.28515625" customWidth="1"/>
    <col min="1798" max="1798" width="18" customWidth="1"/>
    <col min="1807" max="1807" width="10.5703125" bestFit="1" customWidth="1"/>
    <col min="2049" max="2049" width="4.42578125" customWidth="1"/>
    <col min="2050" max="2050" width="13.85546875" customWidth="1"/>
    <col min="2051" max="2051" width="17.140625" customWidth="1"/>
    <col min="2052" max="2052" width="18.42578125" customWidth="1"/>
    <col min="2053" max="2053" width="17.28515625" customWidth="1"/>
    <col min="2054" max="2054" width="18" customWidth="1"/>
    <col min="2063" max="2063" width="10.5703125" bestFit="1" customWidth="1"/>
    <col min="2305" max="2305" width="4.42578125" customWidth="1"/>
    <col min="2306" max="2306" width="13.85546875" customWidth="1"/>
    <col min="2307" max="2307" width="17.140625" customWidth="1"/>
    <col min="2308" max="2308" width="18.42578125" customWidth="1"/>
    <col min="2309" max="2309" width="17.28515625" customWidth="1"/>
    <col min="2310" max="2310" width="18" customWidth="1"/>
    <col min="2319" max="2319" width="10.5703125" bestFit="1" customWidth="1"/>
    <col min="2561" max="2561" width="4.42578125" customWidth="1"/>
    <col min="2562" max="2562" width="13.85546875" customWidth="1"/>
    <col min="2563" max="2563" width="17.140625" customWidth="1"/>
    <col min="2564" max="2564" width="18.42578125" customWidth="1"/>
    <col min="2565" max="2565" width="17.28515625" customWidth="1"/>
    <col min="2566" max="2566" width="18" customWidth="1"/>
    <col min="2575" max="2575" width="10.5703125" bestFit="1" customWidth="1"/>
    <col min="2817" max="2817" width="4.42578125" customWidth="1"/>
    <col min="2818" max="2818" width="13.85546875" customWidth="1"/>
    <col min="2819" max="2819" width="17.140625" customWidth="1"/>
    <col min="2820" max="2820" width="18.42578125" customWidth="1"/>
    <col min="2821" max="2821" width="17.28515625" customWidth="1"/>
    <col min="2822" max="2822" width="18" customWidth="1"/>
    <col min="2831" max="2831" width="10.5703125" bestFit="1" customWidth="1"/>
    <col min="3073" max="3073" width="4.42578125" customWidth="1"/>
    <col min="3074" max="3074" width="13.85546875" customWidth="1"/>
    <col min="3075" max="3075" width="17.140625" customWidth="1"/>
    <col min="3076" max="3076" width="18.42578125" customWidth="1"/>
    <col min="3077" max="3077" width="17.28515625" customWidth="1"/>
    <col min="3078" max="3078" width="18" customWidth="1"/>
    <col min="3087" max="3087" width="10.5703125" bestFit="1" customWidth="1"/>
    <col min="3329" max="3329" width="4.42578125" customWidth="1"/>
    <col min="3330" max="3330" width="13.85546875" customWidth="1"/>
    <col min="3331" max="3331" width="17.140625" customWidth="1"/>
    <col min="3332" max="3332" width="18.42578125" customWidth="1"/>
    <col min="3333" max="3333" width="17.28515625" customWidth="1"/>
    <col min="3334" max="3334" width="18" customWidth="1"/>
    <col min="3343" max="3343" width="10.5703125" bestFit="1" customWidth="1"/>
    <col min="3585" max="3585" width="4.42578125" customWidth="1"/>
    <col min="3586" max="3586" width="13.85546875" customWidth="1"/>
    <col min="3587" max="3587" width="17.140625" customWidth="1"/>
    <col min="3588" max="3588" width="18.42578125" customWidth="1"/>
    <col min="3589" max="3589" width="17.28515625" customWidth="1"/>
    <col min="3590" max="3590" width="18" customWidth="1"/>
    <col min="3599" max="3599" width="10.5703125" bestFit="1" customWidth="1"/>
    <col min="3841" max="3841" width="4.42578125" customWidth="1"/>
    <col min="3842" max="3842" width="13.85546875" customWidth="1"/>
    <col min="3843" max="3843" width="17.140625" customWidth="1"/>
    <col min="3844" max="3844" width="18.42578125" customWidth="1"/>
    <col min="3845" max="3845" width="17.28515625" customWidth="1"/>
    <col min="3846" max="3846" width="18" customWidth="1"/>
    <col min="3855" max="3855" width="10.5703125" bestFit="1" customWidth="1"/>
    <col min="4097" max="4097" width="4.42578125" customWidth="1"/>
    <col min="4098" max="4098" width="13.85546875" customWidth="1"/>
    <col min="4099" max="4099" width="17.140625" customWidth="1"/>
    <col min="4100" max="4100" width="18.42578125" customWidth="1"/>
    <col min="4101" max="4101" width="17.28515625" customWidth="1"/>
    <col min="4102" max="4102" width="18" customWidth="1"/>
    <col min="4111" max="4111" width="10.5703125" bestFit="1" customWidth="1"/>
    <col min="4353" max="4353" width="4.42578125" customWidth="1"/>
    <col min="4354" max="4354" width="13.85546875" customWidth="1"/>
    <col min="4355" max="4355" width="17.140625" customWidth="1"/>
    <col min="4356" max="4356" width="18.42578125" customWidth="1"/>
    <col min="4357" max="4357" width="17.28515625" customWidth="1"/>
    <col min="4358" max="4358" width="18" customWidth="1"/>
    <col min="4367" max="4367" width="10.5703125" bestFit="1" customWidth="1"/>
    <col min="4609" max="4609" width="4.42578125" customWidth="1"/>
    <col min="4610" max="4610" width="13.85546875" customWidth="1"/>
    <col min="4611" max="4611" width="17.140625" customWidth="1"/>
    <col min="4612" max="4612" width="18.42578125" customWidth="1"/>
    <col min="4613" max="4613" width="17.28515625" customWidth="1"/>
    <col min="4614" max="4614" width="18" customWidth="1"/>
    <col min="4623" max="4623" width="10.5703125" bestFit="1" customWidth="1"/>
    <col min="4865" max="4865" width="4.42578125" customWidth="1"/>
    <col min="4866" max="4866" width="13.85546875" customWidth="1"/>
    <col min="4867" max="4867" width="17.140625" customWidth="1"/>
    <col min="4868" max="4868" width="18.42578125" customWidth="1"/>
    <col min="4869" max="4869" width="17.28515625" customWidth="1"/>
    <col min="4870" max="4870" width="18" customWidth="1"/>
    <col min="4879" max="4879" width="10.5703125" bestFit="1" customWidth="1"/>
    <col min="5121" max="5121" width="4.42578125" customWidth="1"/>
    <col min="5122" max="5122" width="13.85546875" customWidth="1"/>
    <col min="5123" max="5123" width="17.140625" customWidth="1"/>
    <col min="5124" max="5124" width="18.42578125" customWidth="1"/>
    <col min="5125" max="5125" width="17.28515625" customWidth="1"/>
    <col min="5126" max="5126" width="18" customWidth="1"/>
    <col min="5135" max="5135" width="10.5703125" bestFit="1" customWidth="1"/>
    <col min="5377" max="5377" width="4.42578125" customWidth="1"/>
    <col min="5378" max="5378" width="13.85546875" customWidth="1"/>
    <col min="5379" max="5379" width="17.140625" customWidth="1"/>
    <col min="5380" max="5380" width="18.42578125" customWidth="1"/>
    <col min="5381" max="5381" width="17.28515625" customWidth="1"/>
    <col min="5382" max="5382" width="18" customWidth="1"/>
    <col min="5391" max="5391" width="10.5703125" bestFit="1" customWidth="1"/>
    <col min="5633" max="5633" width="4.42578125" customWidth="1"/>
    <col min="5634" max="5634" width="13.85546875" customWidth="1"/>
    <col min="5635" max="5635" width="17.140625" customWidth="1"/>
    <col min="5636" max="5636" width="18.42578125" customWidth="1"/>
    <col min="5637" max="5637" width="17.28515625" customWidth="1"/>
    <col min="5638" max="5638" width="18" customWidth="1"/>
    <col min="5647" max="5647" width="10.5703125" bestFit="1" customWidth="1"/>
    <col min="5889" max="5889" width="4.42578125" customWidth="1"/>
    <col min="5890" max="5890" width="13.85546875" customWidth="1"/>
    <col min="5891" max="5891" width="17.140625" customWidth="1"/>
    <col min="5892" max="5892" width="18.42578125" customWidth="1"/>
    <col min="5893" max="5893" width="17.28515625" customWidth="1"/>
    <col min="5894" max="5894" width="18" customWidth="1"/>
    <col min="5903" max="5903" width="10.5703125" bestFit="1" customWidth="1"/>
    <col min="6145" max="6145" width="4.42578125" customWidth="1"/>
    <col min="6146" max="6146" width="13.85546875" customWidth="1"/>
    <col min="6147" max="6147" width="17.140625" customWidth="1"/>
    <col min="6148" max="6148" width="18.42578125" customWidth="1"/>
    <col min="6149" max="6149" width="17.28515625" customWidth="1"/>
    <col min="6150" max="6150" width="18" customWidth="1"/>
    <col min="6159" max="6159" width="10.5703125" bestFit="1" customWidth="1"/>
    <col min="6401" max="6401" width="4.42578125" customWidth="1"/>
    <col min="6402" max="6402" width="13.85546875" customWidth="1"/>
    <col min="6403" max="6403" width="17.140625" customWidth="1"/>
    <col min="6404" max="6404" width="18.42578125" customWidth="1"/>
    <col min="6405" max="6405" width="17.28515625" customWidth="1"/>
    <col min="6406" max="6406" width="18" customWidth="1"/>
    <col min="6415" max="6415" width="10.5703125" bestFit="1" customWidth="1"/>
    <col min="6657" max="6657" width="4.42578125" customWidth="1"/>
    <col min="6658" max="6658" width="13.85546875" customWidth="1"/>
    <col min="6659" max="6659" width="17.140625" customWidth="1"/>
    <col min="6660" max="6660" width="18.42578125" customWidth="1"/>
    <col min="6661" max="6661" width="17.28515625" customWidth="1"/>
    <col min="6662" max="6662" width="18" customWidth="1"/>
    <col min="6671" max="6671" width="10.5703125" bestFit="1" customWidth="1"/>
    <col min="6913" max="6913" width="4.42578125" customWidth="1"/>
    <col min="6914" max="6914" width="13.85546875" customWidth="1"/>
    <col min="6915" max="6915" width="17.140625" customWidth="1"/>
    <col min="6916" max="6916" width="18.42578125" customWidth="1"/>
    <col min="6917" max="6917" width="17.28515625" customWidth="1"/>
    <col min="6918" max="6918" width="18" customWidth="1"/>
    <col min="6927" max="6927" width="10.5703125" bestFit="1" customWidth="1"/>
    <col min="7169" max="7169" width="4.42578125" customWidth="1"/>
    <col min="7170" max="7170" width="13.85546875" customWidth="1"/>
    <col min="7171" max="7171" width="17.140625" customWidth="1"/>
    <col min="7172" max="7172" width="18.42578125" customWidth="1"/>
    <col min="7173" max="7173" width="17.28515625" customWidth="1"/>
    <col min="7174" max="7174" width="18" customWidth="1"/>
    <col min="7183" max="7183" width="10.5703125" bestFit="1" customWidth="1"/>
    <col min="7425" max="7425" width="4.42578125" customWidth="1"/>
    <col min="7426" max="7426" width="13.85546875" customWidth="1"/>
    <col min="7427" max="7427" width="17.140625" customWidth="1"/>
    <col min="7428" max="7428" width="18.42578125" customWidth="1"/>
    <col min="7429" max="7429" width="17.28515625" customWidth="1"/>
    <col min="7430" max="7430" width="18" customWidth="1"/>
    <col min="7439" max="7439" width="10.5703125" bestFit="1" customWidth="1"/>
    <col min="7681" max="7681" width="4.42578125" customWidth="1"/>
    <col min="7682" max="7682" width="13.85546875" customWidth="1"/>
    <col min="7683" max="7683" width="17.140625" customWidth="1"/>
    <col min="7684" max="7684" width="18.42578125" customWidth="1"/>
    <col min="7685" max="7685" width="17.28515625" customWidth="1"/>
    <col min="7686" max="7686" width="18" customWidth="1"/>
    <col min="7695" max="7695" width="10.5703125" bestFit="1" customWidth="1"/>
    <col min="7937" max="7937" width="4.42578125" customWidth="1"/>
    <col min="7938" max="7938" width="13.85546875" customWidth="1"/>
    <col min="7939" max="7939" width="17.140625" customWidth="1"/>
    <col min="7940" max="7940" width="18.42578125" customWidth="1"/>
    <col min="7941" max="7941" width="17.28515625" customWidth="1"/>
    <col min="7942" max="7942" width="18" customWidth="1"/>
    <col min="7951" max="7951" width="10.5703125" bestFit="1" customWidth="1"/>
    <col min="8193" max="8193" width="4.42578125" customWidth="1"/>
    <col min="8194" max="8194" width="13.85546875" customWidth="1"/>
    <col min="8195" max="8195" width="17.140625" customWidth="1"/>
    <col min="8196" max="8196" width="18.42578125" customWidth="1"/>
    <col min="8197" max="8197" width="17.28515625" customWidth="1"/>
    <col min="8198" max="8198" width="18" customWidth="1"/>
    <col min="8207" max="8207" width="10.5703125" bestFit="1" customWidth="1"/>
    <col min="8449" max="8449" width="4.42578125" customWidth="1"/>
    <col min="8450" max="8450" width="13.85546875" customWidth="1"/>
    <col min="8451" max="8451" width="17.140625" customWidth="1"/>
    <col min="8452" max="8452" width="18.42578125" customWidth="1"/>
    <col min="8453" max="8453" width="17.28515625" customWidth="1"/>
    <col min="8454" max="8454" width="18" customWidth="1"/>
    <col min="8463" max="8463" width="10.5703125" bestFit="1" customWidth="1"/>
    <col min="8705" max="8705" width="4.42578125" customWidth="1"/>
    <col min="8706" max="8706" width="13.85546875" customWidth="1"/>
    <col min="8707" max="8707" width="17.140625" customWidth="1"/>
    <col min="8708" max="8708" width="18.42578125" customWidth="1"/>
    <col min="8709" max="8709" width="17.28515625" customWidth="1"/>
    <col min="8710" max="8710" width="18" customWidth="1"/>
    <col min="8719" max="8719" width="10.5703125" bestFit="1" customWidth="1"/>
    <col min="8961" max="8961" width="4.42578125" customWidth="1"/>
    <col min="8962" max="8962" width="13.85546875" customWidth="1"/>
    <col min="8963" max="8963" width="17.140625" customWidth="1"/>
    <col min="8964" max="8964" width="18.42578125" customWidth="1"/>
    <col min="8965" max="8965" width="17.28515625" customWidth="1"/>
    <col min="8966" max="8966" width="18" customWidth="1"/>
    <col min="8975" max="8975" width="10.5703125" bestFit="1" customWidth="1"/>
    <col min="9217" max="9217" width="4.42578125" customWidth="1"/>
    <col min="9218" max="9218" width="13.85546875" customWidth="1"/>
    <col min="9219" max="9219" width="17.140625" customWidth="1"/>
    <col min="9220" max="9220" width="18.42578125" customWidth="1"/>
    <col min="9221" max="9221" width="17.28515625" customWidth="1"/>
    <col min="9222" max="9222" width="18" customWidth="1"/>
    <col min="9231" max="9231" width="10.5703125" bestFit="1" customWidth="1"/>
    <col min="9473" max="9473" width="4.42578125" customWidth="1"/>
    <col min="9474" max="9474" width="13.85546875" customWidth="1"/>
    <col min="9475" max="9475" width="17.140625" customWidth="1"/>
    <col min="9476" max="9476" width="18.42578125" customWidth="1"/>
    <col min="9477" max="9477" width="17.28515625" customWidth="1"/>
    <col min="9478" max="9478" width="18" customWidth="1"/>
    <col min="9487" max="9487" width="10.5703125" bestFit="1" customWidth="1"/>
    <col min="9729" max="9729" width="4.42578125" customWidth="1"/>
    <col min="9730" max="9730" width="13.85546875" customWidth="1"/>
    <col min="9731" max="9731" width="17.140625" customWidth="1"/>
    <col min="9732" max="9732" width="18.42578125" customWidth="1"/>
    <col min="9733" max="9733" width="17.28515625" customWidth="1"/>
    <col min="9734" max="9734" width="18" customWidth="1"/>
    <col min="9743" max="9743" width="10.5703125" bestFit="1" customWidth="1"/>
    <col min="9985" max="9985" width="4.42578125" customWidth="1"/>
    <col min="9986" max="9986" width="13.85546875" customWidth="1"/>
    <col min="9987" max="9987" width="17.140625" customWidth="1"/>
    <col min="9988" max="9988" width="18.42578125" customWidth="1"/>
    <col min="9989" max="9989" width="17.28515625" customWidth="1"/>
    <col min="9990" max="9990" width="18" customWidth="1"/>
    <col min="9999" max="9999" width="10.5703125" bestFit="1" customWidth="1"/>
    <col min="10241" max="10241" width="4.42578125" customWidth="1"/>
    <col min="10242" max="10242" width="13.85546875" customWidth="1"/>
    <col min="10243" max="10243" width="17.140625" customWidth="1"/>
    <col min="10244" max="10244" width="18.42578125" customWidth="1"/>
    <col min="10245" max="10245" width="17.28515625" customWidth="1"/>
    <col min="10246" max="10246" width="18" customWidth="1"/>
    <col min="10255" max="10255" width="10.5703125" bestFit="1" customWidth="1"/>
    <col min="10497" max="10497" width="4.42578125" customWidth="1"/>
    <col min="10498" max="10498" width="13.85546875" customWidth="1"/>
    <col min="10499" max="10499" width="17.140625" customWidth="1"/>
    <col min="10500" max="10500" width="18.42578125" customWidth="1"/>
    <col min="10501" max="10501" width="17.28515625" customWidth="1"/>
    <col min="10502" max="10502" width="18" customWidth="1"/>
    <col min="10511" max="10511" width="10.5703125" bestFit="1" customWidth="1"/>
    <col min="10753" max="10753" width="4.42578125" customWidth="1"/>
    <col min="10754" max="10754" width="13.85546875" customWidth="1"/>
    <col min="10755" max="10755" width="17.140625" customWidth="1"/>
    <col min="10756" max="10756" width="18.42578125" customWidth="1"/>
    <col min="10757" max="10757" width="17.28515625" customWidth="1"/>
    <col min="10758" max="10758" width="18" customWidth="1"/>
    <col min="10767" max="10767" width="10.5703125" bestFit="1" customWidth="1"/>
    <col min="11009" max="11009" width="4.42578125" customWidth="1"/>
    <col min="11010" max="11010" width="13.85546875" customWidth="1"/>
    <col min="11011" max="11011" width="17.140625" customWidth="1"/>
    <col min="11012" max="11012" width="18.42578125" customWidth="1"/>
    <col min="11013" max="11013" width="17.28515625" customWidth="1"/>
    <col min="11014" max="11014" width="18" customWidth="1"/>
    <col min="11023" max="11023" width="10.5703125" bestFit="1" customWidth="1"/>
    <col min="11265" max="11265" width="4.42578125" customWidth="1"/>
    <col min="11266" max="11266" width="13.85546875" customWidth="1"/>
    <col min="11267" max="11267" width="17.140625" customWidth="1"/>
    <col min="11268" max="11268" width="18.42578125" customWidth="1"/>
    <col min="11269" max="11269" width="17.28515625" customWidth="1"/>
    <col min="11270" max="11270" width="18" customWidth="1"/>
    <col min="11279" max="11279" width="10.5703125" bestFit="1" customWidth="1"/>
    <col min="11521" max="11521" width="4.42578125" customWidth="1"/>
    <col min="11522" max="11522" width="13.85546875" customWidth="1"/>
    <col min="11523" max="11523" width="17.140625" customWidth="1"/>
    <col min="11524" max="11524" width="18.42578125" customWidth="1"/>
    <col min="11525" max="11525" width="17.28515625" customWidth="1"/>
    <col min="11526" max="11526" width="18" customWidth="1"/>
    <col min="11535" max="11535" width="10.5703125" bestFit="1" customWidth="1"/>
    <col min="11777" max="11777" width="4.42578125" customWidth="1"/>
    <col min="11778" max="11778" width="13.85546875" customWidth="1"/>
    <col min="11779" max="11779" width="17.140625" customWidth="1"/>
    <col min="11780" max="11780" width="18.42578125" customWidth="1"/>
    <col min="11781" max="11781" width="17.28515625" customWidth="1"/>
    <col min="11782" max="11782" width="18" customWidth="1"/>
    <col min="11791" max="11791" width="10.5703125" bestFit="1" customWidth="1"/>
    <col min="12033" max="12033" width="4.42578125" customWidth="1"/>
    <col min="12034" max="12034" width="13.85546875" customWidth="1"/>
    <col min="12035" max="12035" width="17.140625" customWidth="1"/>
    <col min="12036" max="12036" width="18.42578125" customWidth="1"/>
    <col min="12037" max="12037" width="17.28515625" customWidth="1"/>
    <col min="12038" max="12038" width="18" customWidth="1"/>
    <col min="12047" max="12047" width="10.5703125" bestFit="1" customWidth="1"/>
    <col min="12289" max="12289" width="4.42578125" customWidth="1"/>
    <col min="12290" max="12290" width="13.85546875" customWidth="1"/>
    <col min="12291" max="12291" width="17.140625" customWidth="1"/>
    <col min="12292" max="12292" width="18.42578125" customWidth="1"/>
    <col min="12293" max="12293" width="17.28515625" customWidth="1"/>
    <col min="12294" max="12294" width="18" customWidth="1"/>
    <col min="12303" max="12303" width="10.5703125" bestFit="1" customWidth="1"/>
    <col min="12545" max="12545" width="4.42578125" customWidth="1"/>
    <col min="12546" max="12546" width="13.85546875" customWidth="1"/>
    <col min="12547" max="12547" width="17.140625" customWidth="1"/>
    <col min="12548" max="12548" width="18.42578125" customWidth="1"/>
    <col min="12549" max="12549" width="17.28515625" customWidth="1"/>
    <col min="12550" max="12550" width="18" customWidth="1"/>
    <col min="12559" max="12559" width="10.5703125" bestFit="1" customWidth="1"/>
    <col min="12801" max="12801" width="4.42578125" customWidth="1"/>
    <col min="12802" max="12802" width="13.85546875" customWidth="1"/>
    <col min="12803" max="12803" width="17.140625" customWidth="1"/>
    <col min="12804" max="12804" width="18.42578125" customWidth="1"/>
    <col min="12805" max="12805" width="17.28515625" customWidth="1"/>
    <col min="12806" max="12806" width="18" customWidth="1"/>
    <col min="12815" max="12815" width="10.5703125" bestFit="1" customWidth="1"/>
    <col min="13057" max="13057" width="4.42578125" customWidth="1"/>
    <col min="13058" max="13058" width="13.85546875" customWidth="1"/>
    <col min="13059" max="13059" width="17.140625" customWidth="1"/>
    <col min="13060" max="13060" width="18.42578125" customWidth="1"/>
    <col min="13061" max="13061" width="17.28515625" customWidth="1"/>
    <col min="13062" max="13062" width="18" customWidth="1"/>
    <col min="13071" max="13071" width="10.5703125" bestFit="1" customWidth="1"/>
    <col min="13313" max="13313" width="4.42578125" customWidth="1"/>
    <col min="13314" max="13314" width="13.85546875" customWidth="1"/>
    <col min="13315" max="13315" width="17.140625" customWidth="1"/>
    <col min="13316" max="13316" width="18.42578125" customWidth="1"/>
    <col min="13317" max="13317" width="17.28515625" customWidth="1"/>
    <col min="13318" max="13318" width="18" customWidth="1"/>
    <col min="13327" max="13327" width="10.5703125" bestFit="1" customWidth="1"/>
    <col min="13569" max="13569" width="4.42578125" customWidth="1"/>
    <col min="13570" max="13570" width="13.85546875" customWidth="1"/>
    <col min="13571" max="13571" width="17.140625" customWidth="1"/>
    <col min="13572" max="13572" width="18.42578125" customWidth="1"/>
    <col min="13573" max="13573" width="17.28515625" customWidth="1"/>
    <col min="13574" max="13574" width="18" customWidth="1"/>
    <col min="13583" max="13583" width="10.5703125" bestFit="1" customWidth="1"/>
    <col min="13825" max="13825" width="4.42578125" customWidth="1"/>
    <col min="13826" max="13826" width="13.85546875" customWidth="1"/>
    <col min="13827" max="13827" width="17.140625" customWidth="1"/>
    <col min="13828" max="13828" width="18.42578125" customWidth="1"/>
    <col min="13829" max="13829" width="17.28515625" customWidth="1"/>
    <col min="13830" max="13830" width="18" customWidth="1"/>
    <col min="13839" max="13839" width="10.5703125" bestFit="1" customWidth="1"/>
    <col min="14081" max="14081" width="4.42578125" customWidth="1"/>
    <col min="14082" max="14082" width="13.85546875" customWidth="1"/>
    <col min="14083" max="14083" width="17.140625" customWidth="1"/>
    <col min="14084" max="14084" width="18.42578125" customWidth="1"/>
    <col min="14085" max="14085" width="17.28515625" customWidth="1"/>
    <col min="14086" max="14086" width="18" customWidth="1"/>
    <col min="14095" max="14095" width="10.5703125" bestFit="1" customWidth="1"/>
    <col min="14337" max="14337" width="4.42578125" customWidth="1"/>
    <col min="14338" max="14338" width="13.85546875" customWidth="1"/>
    <col min="14339" max="14339" width="17.140625" customWidth="1"/>
    <col min="14340" max="14340" width="18.42578125" customWidth="1"/>
    <col min="14341" max="14341" width="17.28515625" customWidth="1"/>
    <col min="14342" max="14342" width="18" customWidth="1"/>
    <col min="14351" max="14351" width="10.5703125" bestFit="1" customWidth="1"/>
    <col min="14593" max="14593" width="4.42578125" customWidth="1"/>
    <col min="14594" max="14594" width="13.85546875" customWidth="1"/>
    <col min="14595" max="14595" width="17.140625" customWidth="1"/>
    <col min="14596" max="14596" width="18.42578125" customWidth="1"/>
    <col min="14597" max="14597" width="17.28515625" customWidth="1"/>
    <col min="14598" max="14598" width="18" customWidth="1"/>
    <col min="14607" max="14607" width="10.5703125" bestFit="1" customWidth="1"/>
    <col min="14849" max="14849" width="4.42578125" customWidth="1"/>
    <col min="14850" max="14850" width="13.85546875" customWidth="1"/>
    <col min="14851" max="14851" width="17.140625" customWidth="1"/>
    <col min="14852" max="14852" width="18.42578125" customWidth="1"/>
    <col min="14853" max="14853" width="17.28515625" customWidth="1"/>
    <col min="14854" max="14854" width="18" customWidth="1"/>
    <col min="14863" max="14863" width="10.5703125" bestFit="1" customWidth="1"/>
    <col min="15105" max="15105" width="4.42578125" customWidth="1"/>
    <col min="15106" max="15106" width="13.85546875" customWidth="1"/>
    <col min="15107" max="15107" width="17.140625" customWidth="1"/>
    <col min="15108" max="15108" width="18.42578125" customWidth="1"/>
    <col min="15109" max="15109" width="17.28515625" customWidth="1"/>
    <col min="15110" max="15110" width="18" customWidth="1"/>
    <col min="15119" max="15119" width="10.5703125" bestFit="1" customWidth="1"/>
    <col min="15361" max="15361" width="4.42578125" customWidth="1"/>
    <col min="15362" max="15362" width="13.85546875" customWidth="1"/>
    <col min="15363" max="15363" width="17.140625" customWidth="1"/>
    <col min="15364" max="15364" width="18.42578125" customWidth="1"/>
    <col min="15365" max="15365" width="17.28515625" customWidth="1"/>
    <col min="15366" max="15366" width="18" customWidth="1"/>
    <col min="15375" max="15375" width="10.5703125" bestFit="1" customWidth="1"/>
    <col min="15617" max="15617" width="4.42578125" customWidth="1"/>
    <col min="15618" max="15618" width="13.85546875" customWidth="1"/>
    <col min="15619" max="15619" width="17.140625" customWidth="1"/>
    <col min="15620" max="15620" width="18.42578125" customWidth="1"/>
    <col min="15621" max="15621" width="17.28515625" customWidth="1"/>
    <col min="15622" max="15622" width="18" customWidth="1"/>
    <col min="15631" max="15631" width="10.5703125" bestFit="1" customWidth="1"/>
    <col min="15873" max="15873" width="4.42578125" customWidth="1"/>
    <col min="15874" max="15874" width="13.85546875" customWidth="1"/>
    <col min="15875" max="15875" width="17.140625" customWidth="1"/>
    <col min="15876" max="15876" width="18.42578125" customWidth="1"/>
    <col min="15877" max="15877" width="17.28515625" customWidth="1"/>
    <col min="15878" max="15878" width="18" customWidth="1"/>
    <col min="15887" max="15887" width="10.5703125" bestFit="1" customWidth="1"/>
    <col min="16129" max="16129" width="4.42578125" customWidth="1"/>
    <col min="16130" max="16130" width="13.85546875" customWidth="1"/>
    <col min="16131" max="16131" width="17.140625" customWidth="1"/>
    <col min="16132" max="16132" width="18.42578125" customWidth="1"/>
    <col min="16133" max="16133" width="17.28515625" customWidth="1"/>
    <col min="16134" max="16134" width="18" customWidth="1"/>
    <col min="16143" max="16143" width="10.5703125" bestFit="1" customWidth="1"/>
  </cols>
  <sheetData>
    <row r="1" spans="1:11" ht="27" customHeight="1" x14ac:dyDescent="0.2">
      <c r="A1" s="45" t="s">
        <v>0</v>
      </c>
      <c r="B1" s="45"/>
      <c r="C1" s="45"/>
      <c r="D1" s="45"/>
      <c r="E1" s="45"/>
      <c r="F1" s="45"/>
      <c r="G1" s="1"/>
      <c r="H1" s="1"/>
      <c r="I1" s="1"/>
      <c r="J1" s="1"/>
    </row>
    <row r="2" spans="1:11" x14ac:dyDescent="0.2">
      <c r="H2" s="2"/>
    </row>
    <row r="3" spans="1:11" x14ac:dyDescent="0.2">
      <c r="A3" s="3">
        <v>1</v>
      </c>
      <c r="B3" s="36" t="s">
        <v>1</v>
      </c>
      <c r="C3" s="23"/>
      <c r="D3" s="23"/>
      <c r="E3" s="4">
        <f>9384.592/0.8476</f>
        <v>11071.958470976877</v>
      </c>
      <c r="F3" s="3" t="s">
        <v>2</v>
      </c>
      <c r="H3" s="2"/>
      <c r="I3" s="5"/>
    </row>
    <row r="4" spans="1:11" x14ac:dyDescent="0.2">
      <c r="A4" s="3"/>
      <c r="B4" s="36" t="s">
        <v>3</v>
      </c>
      <c r="C4" s="23"/>
      <c r="D4" s="23"/>
      <c r="E4" s="4">
        <v>17.990829999999999</v>
      </c>
      <c r="F4" s="3" t="s">
        <v>4</v>
      </c>
      <c r="H4" s="2"/>
      <c r="I4" s="5"/>
    </row>
    <row r="5" spans="1:11" x14ac:dyDescent="0.2">
      <c r="A5" s="3"/>
      <c r="B5" s="37" t="s">
        <v>5</v>
      </c>
      <c r="C5" s="38"/>
      <c r="D5" s="36"/>
      <c r="E5" s="4">
        <v>0</v>
      </c>
      <c r="F5" s="3" t="s">
        <v>2</v>
      </c>
      <c r="J5" s="2"/>
    </row>
    <row r="6" spans="1:11" x14ac:dyDescent="0.2">
      <c r="A6" s="3"/>
      <c r="B6" s="37" t="s">
        <v>6</v>
      </c>
      <c r="C6" s="38"/>
      <c r="D6" s="36"/>
      <c r="E6" s="4">
        <f>E3-E5</f>
        <v>11071.958470976877</v>
      </c>
      <c r="F6" s="3" t="s">
        <v>2</v>
      </c>
    </row>
    <row r="7" spans="1:11" x14ac:dyDescent="0.2">
      <c r="A7" s="3"/>
      <c r="B7" s="37" t="s">
        <v>7</v>
      </c>
      <c r="C7" s="38"/>
      <c r="D7" s="36"/>
      <c r="E7" s="4">
        <f>E4</f>
        <v>17.990829999999999</v>
      </c>
      <c r="F7" s="3" t="s">
        <v>4</v>
      </c>
    </row>
    <row r="8" spans="1:11" x14ac:dyDescent="0.2">
      <c r="A8" s="3">
        <v>2</v>
      </c>
      <c r="B8" s="36" t="s">
        <v>8</v>
      </c>
      <c r="C8" s="23"/>
      <c r="D8" s="23"/>
      <c r="E8" s="4">
        <v>5.8</v>
      </c>
      <c r="F8" s="3" t="s">
        <v>4</v>
      </c>
      <c r="G8" s="6"/>
    </row>
    <row r="9" spans="1:11" x14ac:dyDescent="0.2">
      <c r="A9" s="3"/>
      <c r="B9" s="37" t="s">
        <v>9</v>
      </c>
      <c r="C9" s="38"/>
      <c r="D9" s="36"/>
      <c r="E9" s="4">
        <v>0</v>
      </c>
      <c r="F9" s="3" t="s">
        <v>4</v>
      </c>
      <c r="G9" s="6"/>
    </row>
    <row r="10" spans="1:11" x14ac:dyDescent="0.2">
      <c r="A10" s="3"/>
      <c r="B10" s="37" t="s">
        <v>10</v>
      </c>
      <c r="C10" s="38"/>
      <c r="D10" s="36"/>
      <c r="E10" s="4">
        <f>E8-E9</f>
        <v>5.8</v>
      </c>
      <c r="F10" s="3" t="s">
        <v>4</v>
      </c>
      <c r="G10" s="6"/>
    </row>
    <row r="11" spans="1:11" x14ac:dyDescent="0.2">
      <c r="A11" s="3">
        <v>3</v>
      </c>
      <c r="B11" s="36" t="s">
        <v>11</v>
      </c>
      <c r="C11" s="23"/>
      <c r="D11" s="23"/>
      <c r="E11" s="4">
        <f>30347.57*50%</f>
        <v>15173.785</v>
      </c>
      <c r="F11" s="3" t="s">
        <v>12</v>
      </c>
    </row>
    <row r="12" spans="1:11" x14ac:dyDescent="0.2">
      <c r="A12" s="3">
        <v>4</v>
      </c>
      <c r="B12" s="36" t="s">
        <v>13</v>
      </c>
      <c r="C12" s="23"/>
      <c r="D12" s="7">
        <f>E12/E3*100%</f>
        <v>0.15240000000000001</v>
      </c>
      <c r="E12" s="4">
        <f>E3*15.24%</f>
        <v>1687.3664709768761</v>
      </c>
      <c r="F12" s="3" t="s">
        <v>14</v>
      </c>
      <c r="G12" s="8"/>
    </row>
    <row r="13" spans="1:11" x14ac:dyDescent="0.2">
      <c r="A13" s="3">
        <v>5</v>
      </c>
      <c r="B13" s="36" t="s">
        <v>15</v>
      </c>
      <c r="C13" s="23"/>
      <c r="D13" s="23"/>
      <c r="E13" s="4">
        <v>0</v>
      </c>
      <c r="F13" s="3" t="s">
        <v>16</v>
      </c>
    </row>
    <row r="14" spans="1:11" x14ac:dyDescent="0.2">
      <c r="A14" s="3">
        <v>6</v>
      </c>
      <c r="B14" s="36" t="s">
        <v>17</v>
      </c>
      <c r="C14" s="23"/>
      <c r="D14" s="23"/>
      <c r="E14" s="4">
        <f>E3-E12-E13</f>
        <v>9384.5920000000006</v>
      </c>
      <c r="F14" s="3" t="s">
        <v>16</v>
      </c>
      <c r="G14" s="9"/>
      <c r="K14" s="2"/>
    </row>
    <row r="15" spans="1:11" x14ac:dyDescent="0.2">
      <c r="A15" s="3">
        <v>7</v>
      </c>
      <c r="B15" s="3" t="s">
        <v>18</v>
      </c>
      <c r="C15" s="3">
        <v>0</v>
      </c>
      <c r="D15" s="10" t="s">
        <v>19</v>
      </c>
      <c r="E15" s="4">
        <f>E18+E21</f>
        <v>0</v>
      </c>
      <c r="F15" s="3" t="s">
        <v>16</v>
      </c>
      <c r="G15" s="11"/>
      <c r="I15" s="11"/>
    </row>
    <row r="16" spans="1:11" x14ac:dyDescent="0.2">
      <c r="A16" s="3">
        <v>8</v>
      </c>
      <c r="B16" s="3" t="s">
        <v>20</v>
      </c>
      <c r="C16" s="3">
        <v>0</v>
      </c>
      <c r="D16" s="10" t="s">
        <v>21</v>
      </c>
      <c r="E16" s="4">
        <f>E19+E22</f>
        <v>9384.5920000000006</v>
      </c>
      <c r="F16" s="3" t="s">
        <v>16</v>
      </c>
    </row>
    <row r="17" spans="1:9" x14ac:dyDescent="0.2">
      <c r="A17" s="3"/>
      <c r="B17" s="37" t="s">
        <v>22</v>
      </c>
      <c r="C17" s="38"/>
      <c r="D17" s="38"/>
      <c r="E17" s="38"/>
      <c r="F17" s="36"/>
    </row>
    <row r="18" spans="1:9" x14ac:dyDescent="0.2">
      <c r="A18" s="3"/>
      <c r="B18" s="3" t="s">
        <v>18</v>
      </c>
      <c r="C18" s="3"/>
      <c r="D18" s="10" t="s">
        <v>19</v>
      </c>
      <c r="E18" s="12">
        <v>0</v>
      </c>
      <c r="F18" s="3" t="s">
        <v>16</v>
      </c>
    </row>
    <row r="19" spans="1:9" x14ac:dyDescent="0.2">
      <c r="A19" s="3"/>
      <c r="B19" s="3" t="s">
        <v>20</v>
      </c>
      <c r="C19" s="3"/>
      <c r="D19" s="10" t="s">
        <v>21</v>
      </c>
      <c r="E19" s="4">
        <f>E3-E12</f>
        <v>9384.5920000000006</v>
      </c>
      <c r="F19" s="3" t="s">
        <v>16</v>
      </c>
      <c r="I19" s="13"/>
    </row>
    <row r="20" spans="1:9" x14ac:dyDescent="0.2">
      <c r="A20" s="3"/>
      <c r="B20" s="37" t="s">
        <v>23</v>
      </c>
      <c r="C20" s="38"/>
      <c r="D20" s="38"/>
      <c r="E20" s="38"/>
      <c r="F20" s="36"/>
    </row>
    <row r="21" spans="1:9" x14ac:dyDescent="0.2">
      <c r="A21" s="3"/>
      <c r="B21" s="3" t="s">
        <v>18</v>
      </c>
      <c r="C21" s="3"/>
      <c r="D21" s="10" t="s">
        <v>19</v>
      </c>
      <c r="E21" s="3"/>
      <c r="F21" s="3" t="s">
        <v>16</v>
      </c>
    </row>
    <row r="22" spans="1:9" x14ac:dyDescent="0.2">
      <c r="A22" s="3"/>
      <c r="B22" s="3" t="s">
        <v>20</v>
      </c>
      <c r="C22" s="3"/>
      <c r="D22" s="10" t="s">
        <v>21</v>
      </c>
      <c r="E22" s="3"/>
      <c r="F22" s="3" t="s">
        <v>16</v>
      </c>
      <c r="G22" s="14"/>
    </row>
    <row r="23" spans="1:9" x14ac:dyDescent="0.2">
      <c r="A23" s="3">
        <v>9</v>
      </c>
      <c r="B23" s="23" t="s">
        <v>24</v>
      </c>
      <c r="C23" s="23"/>
      <c r="D23" s="23"/>
      <c r="E23" s="23"/>
      <c r="F23" s="23"/>
    </row>
    <row r="24" spans="1:9" x14ac:dyDescent="0.2">
      <c r="A24" s="3">
        <v>10</v>
      </c>
      <c r="B24" s="39" t="s">
        <v>25</v>
      </c>
      <c r="C24" s="40"/>
      <c r="D24" s="3" t="s">
        <v>18</v>
      </c>
      <c r="E24" s="4">
        <v>1464.2</v>
      </c>
      <c r="F24" s="3" t="s">
        <v>26</v>
      </c>
    </row>
    <row r="25" spans="1:9" x14ac:dyDescent="0.2">
      <c r="A25" s="3">
        <v>11</v>
      </c>
      <c r="B25" s="41"/>
      <c r="C25" s="42"/>
      <c r="D25" s="3" t="s">
        <v>20</v>
      </c>
      <c r="E25" s="4">
        <v>2205.04</v>
      </c>
      <c r="F25" s="3" t="s">
        <v>26</v>
      </c>
    </row>
    <row r="26" spans="1:9" x14ac:dyDescent="0.2">
      <c r="A26" s="3">
        <v>12</v>
      </c>
      <c r="B26" s="41"/>
      <c r="C26" s="42"/>
      <c r="D26" s="3" t="s">
        <v>27</v>
      </c>
      <c r="E26" s="4">
        <v>2481.86</v>
      </c>
      <c r="F26" s="3" t="s">
        <v>26</v>
      </c>
    </row>
    <row r="27" spans="1:9" x14ac:dyDescent="0.2">
      <c r="A27" s="3">
        <v>13</v>
      </c>
      <c r="B27" s="41"/>
      <c r="C27" s="42"/>
      <c r="D27" s="3" t="s">
        <v>28</v>
      </c>
      <c r="E27" s="4">
        <v>2972.3</v>
      </c>
      <c r="F27" s="3" t="s">
        <v>26</v>
      </c>
    </row>
    <row r="28" spans="1:9" x14ac:dyDescent="0.2">
      <c r="A28" s="3"/>
      <c r="B28" s="43"/>
      <c r="C28" s="44"/>
      <c r="D28" s="3" t="s">
        <v>29</v>
      </c>
      <c r="E28" s="4">
        <v>0</v>
      </c>
      <c r="F28" s="3" t="s">
        <v>26</v>
      </c>
    </row>
    <row r="29" spans="1:9" x14ac:dyDescent="0.2">
      <c r="A29" s="3">
        <v>14</v>
      </c>
      <c r="B29" s="30" t="s">
        <v>30</v>
      </c>
      <c r="C29" s="31"/>
      <c r="D29" s="3" t="s">
        <v>18</v>
      </c>
      <c r="E29" s="4">
        <v>921.25280999999995</v>
      </c>
      <c r="F29" s="3" t="s">
        <v>31</v>
      </c>
    </row>
    <row r="30" spans="1:9" x14ac:dyDescent="0.2">
      <c r="A30" s="3">
        <v>15</v>
      </c>
      <c r="B30" s="32"/>
      <c r="C30" s="33"/>
      <c r="D30" s="3" t="s">
        <v>20</v>
      </c>
      <c r="E30" s="4">
        <v>1390.50425</v>
      </c>
      <c r="F30" s="3" t="s">
        <v>31</v>
      </c>
    </row>
    <row r="31" spans="1:9" x14ac:dyDescent="0.2">
      <c r="A31" s="3">
        <v>16</v>
      </c>
      <c r="B31" s="32"/>
      <c r="C31" s="33"/>
      <c r="D31" s="3" t="s">
        <v>27</v>
      </c>
      <c r="E31" s="4">
        <v>1121.579</v>
      </c>
      <c r="F31" s="3" t="s">
        <v>31</v>
      </c>
    </row>
    <row r="32" spans="1:9" x14ac:dyDescent="0.2">
      <c r="A32" s="3">
        <v>17</v>
      </c>
      <c r="B32" s="32"/>
      <c r="C32" s="33"/>
      <c r="D32" s="3" t="s">
        <v>28</v>
      </c>
      <c r="E32" s="4">
        <v>908.17281000000003</v>
      </c>
      <c r="F32" s="3" t="s">
        <v>31</v>
      </c>
    </row>
    <row r="33" spans="1:10" x14ac:dyDescent="0.2">
      <c r="A33" s="3"/>
      <c r="B33" s="34"/>
      <c r="C33" s="35"/>
      <c r="D33" s="3" t="s">
        <v>29</v>
      </c>
      <c r="E33" s="4">
        <v>0</v>
      </c>
      <c r="F33" s="3" t="s">
        <v>31</v>
      </c>
    </row>
    <row r="34" spans="1:10" x14ac:dyDescent="0.2">
      <c r="A34" s="3">
        <v>14</v>
      </c>
      <c r="B34" s="30" t="s">
        <v>32</v>
      </c>
      <c r="C34" s="31"/>
      <c r="D34" s="3" t="s">
        <v>18</v>
      </c>
      <c r="E34" s="4">
        <v>63.03</v>
      </c>
      <c r="F34" s="3" t="s">
        <v>26</v>
      </c>
    </row>
    <row r="35" spans="1:10" x14ac:dyDescent="0.2">
      <c r="A35" s="3">
        <v>15</v>
      </c>
      <c r="B35" s="32"/>
      <c r="C35" s="33"/>
      <c r="D35" s="3" t="s">
        <v>20</v>
      </c>
      <c r="E35" s="4">
        <v>127.59</v>
      </c>
      <c r="F35" s="3" t="s">
        <v>26</v>
      </c>
    </row>
    <row r="36" spans="1:10" x14ac:dyDescent="0.2">
      <c r="A36" s="3">
        <v>16</v>
      </c>
      <c r="B36" s="32"/>
      <c r="C36" s="33"/>
      <c r="D36" s="3" t="s">
        <v>27</v>
      </c>
      <c r="E36" s="4">
        <v>180.26</v>
      </c>
      <c r="F36" s="3" t="s">
        <v>26</v>
      </c>
    </row>
    <row r="37" spans="1:10" x14ac:dyDescent="0.2">
      <c r="A37" s="3">
        <v>17</v>
      </c>
      <c r="B37" s="32"/>
      <c r="C37" s="33"/>
      <c r="D37" s="3" t="s">
        <v>28</v>
      </c>
      <c r="E37" s="4">
        <v>485.03</v>
      </c>
      <c r="F37" s="3" t="s">
        <v>26</v>
      </c>
    </row>
    <row r="38" spans="1:10" x14ac:dyDescent="0.2">
      <c r="A38" s="3"/>
      <c r="B38" s="34"/>
      <c r="C38" s="35"/>
      <c r="D38" s="3" t="s">
        <v>29</v>
      </c>
      <c r="E38" s="4">
        <v>0</v>
      </c>
      <c r="F38" s="3" t="s">
        <v>26</v>
      </c>
    </row>
    <row r="39" spans="1:10" ht="24.75" customHeight="1" x14ac:dyDescent="0.2">
      <c r="A39" s="3">
        <v>18</v>
      </c>
      <c r="B39" s="25" t="s">
        <v>33</v>
      </c>
      <c r="C39" s="25"/>
      <c r="D39" s="25"/>
      <c r="E39" s="4">
        <f>E40+E41</f>
        <v>20890.5912930923</v>
      </c>
      <c r="F39" s="3" t="s">
        <v>12</v>
      </c>
      <c r="G39" s="28"/>
      <c r="H39" s="29"/>
      <c r="I39" s="29"/>
      <c r="J39" s="29"/>
    </row>
    <row r="40" spans="1:10" ht="24" customHeight="1" x14ac:dyDescent="0.2">
      <c r="A40" s="3">
        <v>19</v>
      </c>
      <c r="B40" s="25" t="s">
        <v>34</v>
      </c>
      <c r="C40" s="25"/>
      <c r="D40" s="25"/>
      <c r="E40" s="4">
        <f>E14*E37/1000</f>
        <v>4551.8086577599997</v>
      </c>
      <c r="F40" s="3" t="s">
        <v>12</v>
      </c>
      <c r="G40" s="28"/>
      <c r="H40" s="29"/>
      <c r="I40" s="29"/>
      <c r="J40" s="29"/>
    </row>
    <row r="41" spans="1:10" ht="27" customHeight="1" x14ac:dyDescent="0.2">
      <c r="A41" s="3">
        <v>20</v>
      </c>
      <c r="B41" s="25" t="s">
        <v>35</v>
      </c>
      <c r="C41" s="25"/>
      <c r="D41" s="25"/>
      <c r="E41" s="4">
        <f>E4*E32</f>
        <v>16338.7826353323</v>
      </c>
      <c r="F41" s="3" t="s">
        <v>12</v>
      </c>
      <c r="G41" s="28"/>
      <c r="H41" s="29"/>
      <c r="I41" s="29"/>
      <c r="J41" s="29"/>
    </row>
    <row r="42" spans="1:10" ht="25.5" customHeight="1" x14ac:dyDescent="0.2">
      <c r="A42" s="3">
        <v>21</v>
      </c>
      <c r="B42" s="25" t="s">
        <v>36</v>
      </c>
      <c r="C42" s="25"/>
      <c r="D42" s="25"/>
      <c r="E42" s="4">
        <f>E41-E11</f>
        <v>1164.9976353323</v>
      </c>
      <c r="F42" s="3" t="s">
        <v>12</v>
      </c>
      <c r="G42" s="28"/>
      <c r="H42" s="29"/>
      <c r="I42" s="29"/>
      <c r="J42" s="29"/>
    </row>
    <row r="43" spans="1:10" x14ac:dyDescent="0.2">
      <c r="A43" s="3">
        <v>22</v>
      </c>
      <c r="B43" s="23" t="s">
        <v>37</v>
      </c>
      <c r="C43" s="23"/>
      <c r="D43" s="23"/>
      <c r="E43" s="4">
        <v>2246.5500000000002</v>
      </c>
      <c r="F43" s="3" t="s">
        <v>26</v>
      </c>
      <c r="G43" s="26"/>
      <c r="H43" s="27"/>
      <c r="I43" s="27"/>
      <c r="J43" s="27"/>
    </row>
    <row r="44" spans="1:10" x14ac:dyDescent="0.2">
      <c r="A44" s="3">
        <v>23</v>
      </c>
      <c r="B44" s="23" t="s">
        <v>38</v>
      </c>
      <c r="C44" s="23"/>
      <c r="D44" s="23"/>
      <c r="E44" s="4">
        <f>E12*E43/1000</f>
        <v>3790.7531453731012</v>
      </c>
      <c r="F44" s="3" t="s">
        <v>12</v>
      </c>
      <c r="G44" s="26"/>
      <c r="H44" s="27"/>
      <c r="I44" s="27"/>
      <c r="J44" s="27"/>
    </row>
    <row r="45" spans="1:10" ht="24.75" customHeight="1" x14ac:dyDescent="0.2">
      <c r="A45" s="3">
        <v>24</v>
      </c>
      <c r="B45" s="25" t="s">
        <v>39</v>
      </c>
      <c r="C45" s="25"/>
      <c r="D45" s="25"/>
      <c r="E45" s="4">
        <f>E40-E44</f>
        <v>761.0555123868985</v>
      </c>
      <c r="F45" s="3" t="s">
        <v>12</v>
      </c>
      <c r="G45" s="26"/>
      <c r="H45" s="27"/>
      <c r="I45" s="27"/>
      <c r="J45" s="27"/>
    </row>
    <row r="46" spans="1:10" x14ac:dyDescent="0.2">
      <c r="A46" s="3">
        <v>25</v>
      </c>
      <c r="B46" s="23" t="s">
        <v>40</v>
      </c>
      <c r="C46" s="23"/>
      <c r="D46" s="23"/>
      <c r="E46" s="23"/>
      <c r="F46" s="23"/>
    </row>
    <row r="47" spans="1:10" x14ac:dyDescent="0.2">
      <c r="A47" s="3">
        <v>26</v>
      </c>
      <c r="B47" s="23" t="s">
        <v>41</v>
      </c>
      <c r="C47" s="23"/>
      <c r="D47" s="23"/>
      <c r="E47" s="4">
        <f>(E42/E10/6)*1000</f>
        <v>33476.943544031608</v>
      </c>
      <c r="F47" s="3" t="s">
        <v>42</v>
      </c>
      <c r="G47" s="26"/>
      <c r="H47" s="27"/>
      <c r="I47" s="27"/>
      <c r="J47" s="27"/>
    </row>
    <row r="48" spans="1:10" x14ac:dyDescent="0.2">
      <c r="A48" s="3">
        <v>27</v>
      </c>
      <c r="B48" s="23" t="s">
        <v>43</v>
      </c>
      <c r="C48" s="23"/>
      <c r="D48" s="23"/>
      <c r="E48" s="4">
        <f>(E45/(E3-E5-E13))*1000</f>
        <v>68.73720799999991</v>
      </c>
      <c r="F48" s="3" t="s">
        <v>26</v>
      </c>
      <c r="G48" s="26"/>
      <c r="H48" s="27"/>
      <c r="I48" s="27"/>
      <c r="J48" s="27"/>
    </row>
    <row r="49" spans="1:15" x14ac:dyDescent="0.2">
      <c r="A49" s="3">
        <v>28</v>
      </c>
      <c r="B49" s="23" t="s">
        <v>44</v>
      </c>
      <c r="C49" s="23"/>
      <c r="D49" s="23"/>
      <c r="E49" s="4">
        <f>(E42+E45)/(E3-E5-E13)*1000</f>
        <v>173.95776481351479</v>
      </c>
      <c r="F49" s="3" t="s">
        <v>26</v>
      </c>
    </row>
    <row r="51" spans="1:15" ht="12.75" customHeight="1" x14ac:dyDescent="0.2">
      <c r="A51" s="24" t="s">
        <v>45</v>
      </c>
      <c r="B51" s="24"/>
      <c r="C51" s="24"/>
      <c r="D51" s="24"/>
      <c r="E51" s="24"/>
      <c r="F51" s="24"/>
    </row>
    <row r="52" spans="1:15" ht="27.75" customHeight="1" x14ac:dyDescent="0.25">
      <c r="A52" s="24"/>
      <c r="B52" s="24"/>
      <c r="C52" s="24"/>
      <c r="D52" s="24"/>
      <c r="E52" s="24"/>
      <c r="F52" s="24"/>
      <c r="I52" s="15"/>
      <c r="J52" s="16"/>
      <c r="O52" s="6"/>
    </row>
    <row r="53" spans="1:15" ht="15" x14ac:dyDescent="0.2">
      <c r="A53" s="17"/>
      <c r="B53" s="17"/>
      <c r="C53" s="17"/>
      <c r="D53" s="17"/>
      <c r="I53" s="16"/>
      <c r="J53" s="16"/>
    </row>
    <row r="54" spans="1:15" ht="29.25" customHeight="1" x14ac:dyDescent="0.2">
      <c r="A54" s="24"/>
      <c r="B54" s="24"/>
      <c r="C54" s="24"/>
      <c r="D54" s="24"/>
      <c r="E54" s="18"/>
      <c r="I54" s="19"/>
      <c r="J54" s="16"/>
    </row>
    <row r="55" spans="1:15" ht="17.25" customHeight="1" x14ac:dyDescent="0.25">
      <c r="A55" s="20"/>
      <c r="B55" s="20"/>
      <c r="C55" s="20"/>
      <c r="D55" s="20"/>
      <c r="E55" s="21"/>
      <c r="I55" s="16"/>
      <c r="J55" s="16"/>
    </row>
    <row r="56" spans="1:15" ht="30.75" customHeight="1" x14ac:dyDescent="0.2">
      <c r="A56" s="24"/>
      <c r="B56" s="24"/>
      <c r="C56" s="24"/>
      <c r="D56" s="24"/>
      <c r="E56" s="18"/>
      <c r="I56" s="19"/>
      <c r="J56" s="16"/>
    </row>
    <row r="57" spans="1:15" ht="12.75" customHeight="1" x14ac:dyDescent="0.2">
      <c r="F57" s="22"/>
    </row>
    <row r="58" spans="1:15" ht="25.5" customHeight="1" x14ac:dyDescent="0.2"/>
  </sheetData>
  <mergeCells count="42">
    <mergeCell ref="B13:D13"/>
    <mergeCell ref="A1:F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C12"/>
    <mergeCell ref="B41:D41"/>
    <mergeCell ref="G41:J41"/>
    <mergeCell ref="B14:D14"/>
    <mergeCell ref="B17:F17"/>
    <mergeCell ref="B20:F20"/>
    <mergeCell ref="B23:F23"/>
    <mergeCell ref="B24:C28"/>
    <mergeCell ref="B29:C33"/>
    <mergeCell ref="B34:C38"/>
    <mergeCell ref="B39:D39"/>
    <mergeCell ref="G39:J39"/>
    <mergeCell ref="B40:D40"/>
    <mergeCell ref="G40:J40"/>
    <mergeCell ref="B42:D42"/>
    <mergeCell ref="G42:J42"/>
    <mergeCell ref="B43:D43"/>
    <mergeCell ref="G43:J43"/>
    <mergeCell ref="B44:D44"/>
    <mergeCell ref="G44:J44"/>
    <mergeCell ref="G45:J45"/>
    <mergeCell ref="B46:F46"/>
    <mergeCell ref="B47:D47"/>
    <mergeCell ref="G47:J47"/>
    <mergeCell ref="B48:D48"/>
    <mergeCell ref="G48:J48"/>
    <mergeCell ref="B49:D49"/>
    <mergeCell ref="A51:F52"/>
    <mergeCell ref="A54:D54"/>
    <mergeCell ref="A56:D56"/>
    <mergeCell ref="B45:D4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D3C9-7D09-4319-A4E3-A29BB457E1FB}">
  <sheetPr>
    <tabColor rgb="FFFF0000"/>
    <pageSetUpPr fitToPage="1"/>
  </sheetPr>
  <dimension ref="A1:O58"/>
  <sheetViews>
    <sheetView view="pageBreakPreview" topLeftCell="A4" zoomScaleNormal="100" zoomScaleSheetLayoutView="100" workbookViewId="0">
      <selection activeCell="I33" sqref="I33"/>
    </sheetView>
  </sheetViews>
  <sheetFormatPr defaultRowHeight="12.75" x14ac:dyDescent="0.2"/>
  <cols>
    <col min="1" max="1" width="4.42578125" customWidth="1"/>
    <col min="2" max="2" width="13.85546875" customWidth="1"/>
    <col min="3" max="3" width="17.140625" customWidth="1"/>
    <col min="4" max="4" width="18.42578125" customWidth="1"/>
    <col min="5" max="5" width="17.28515625" customWidth="1"/>
    <col min="6" max="6" width="18" customWidth="1"/>
    <col min="15" max="15" width="10.5703125" bestFit="1" customWidth="1"/>
    <col min="257" max="257" width="4.42578125" customWidth="1"/>
    <col min="258" max="258" width="13.85546875" customWidth="1"/>
    <col min="259" max="259" width="17.140625" customWidth="1"/>
    <col min="260" max="260" width="18.42578125" customWidth="1"/>
    <col min="261" max="261" width="17.28515625" customWidth="1"/>
    <col min="262" max="262" width="18" customWidth="1"/>
    <col min="271" max="271" width="10.5703125" bestFit="1" customWidth="1"/>
    <col min="513" max="513" width="4.42578125" customWidth="1"/>
    <col min="514" max="514" width="13.85546875" customWidth="1"/>
    <col min="515" max="515" width="17.140625" customWidth="1"/>
    <col min="516" max="516" width="18.42578125" customWidth="1"/>
    <col min="517" max="517" width="17.28515625" customWidth="1"/>
    <col min="518" max="518" width="18" customWidth="1"/>
    <col min="527" max="527" width="10.5703125" bestFit="1" customWidth="1"/>
    <col min="769" max="769" width="4.42578125" customWidth="1"/>
    <col min="770" max="770" width="13.85546875" customWidth="1"/>
    <col min="771" max="771" width="17.140625" customWidth="1"/>
    <col min="772" max="772" width="18.42578125" customWidth="1"/>
    <col min="773" max="773" width="17.28515625" customWidth="1"/>
    <col min="774" max="774" width="18" customWidth="1"/>
    <col min="783" max="783" width="10.5703125" bestFit="1" customWidth="1"/>
    <col min="1025" max="1025" width="4.42578125" customWidth="1"/>
    <col min="1026" max="1026" width="13.85546875" customWidth="1"/>
    <col min="1027" max="1027" width="17.140625" customWidth="1"/>
    <col min="1028" max="1028" width="18.42578125" customWidth="1"/>
    <col min="1029" max="1029" width="17.28515625" customWidth="1"/>
    <col min="1030" max="1030" width="18" customWidth="1"/>
    <col min="1039" max="1039" width="10.5703125" bestFit="1" customWidth="1"/>
    <col min="1281" max="1281" width="4.42578125" customWidth="1"/>
    <col min="1282" max="1282" width="13.85546875" customWidth="1"/>
    <col min="1283" max="1283" width="17.140625" customWidth="1"/>
    <col min="1284" max="1284" width="18.42578125" customWidth="1"/>
    <col min="1285" max="1285" width="17.28515625" customWidth="1"/>
    <col min="1286" max="1286" width="18" customWidth="1"/>
    <col min="1295" max="1295" width="10.5703125" bestFit="1" customWidth="1"/>
    <col min="1537" max="1537" width="4.42578125" customWidth="1"/>
    <col min="1538" max="1538" width="13.85546875" customWidth="1"/>
    <col min="1539" max="1539" width="17.140625" customWidth="1"/>
    <col min="1540" max="1540" width="18.42578125" customWidth="1"/>
    <col min="1541" max="1541" width="17.28515625" customWidth="1"/>
    <col min="1542" max="1542" width="18" customWidth="1"/>
    <col min="1551" max="1551" width="10.5703125" bestFit="1" customWidth="1"/>
    <col min="1793" max="1793" width="4.42578125" customWidth="1"/>
    <col min="1794" max="1794" width="13.85546875" customWidth="1"/>
    <col min="1795" max="1795" width="17.140625" customWidth="1"/>
    <col min="1796" max="1796" width="18.42578125" customWidth="1"/>
    <col min="1797" max="1797" width="17.28515625" customWidth="1"/>
    <col min="1798" max="1798" width="18" customWidth="1"/>
    <col min="1807" max="1807" width="10.5703125" bestFit="1" customWidth="1"/>
    <col min="2049" max="2049" width="4.42578125" customWidth="1"/>
    <col min="2050" max="2050" width="13.85546875" customWidth="1"/>
    <col min="2051" max="2051" width="17.140625" customWidth="1"/>
    <col min="2052" max="2052" width="18.42578125" customWidth="1"/>
    <col min="2053" max="2053" width="17.28515625" customWidth="1"/>
    <col min="2054" max="2054" width="18" customWidth="1"/>
    <col min="2063" max="2063" width="10.5703125" bestFit="1" customWidth="1"/>
    <col min="2305" max="2305" width="4.42578125" customWidth="1"/>
    <col min="2306" max="2306" width="13.85546875" customWidth="1"/>
    <col min="2307" max="2307" width="17.140625" customWidth="1"/>
    <col min="2308" max="2308" width="18.42578125" customWidth="1"/>
    <col min="2309" max="2309" width="17.28515625" customWidth="1"/>
    <col min="2310" max="2310" width="18" customWidth="1"/>
    <col min="2319" max="2319" width="10.5703125" bestFit="1" customWidth="1"/>
    <col min="2561" max="2561" width="4.42578125" customWidth="1"/>
    <col min="2562" max="2562" width="13.85546875" customWidth="1"/>
    <col min="2563" max="2563" width="17.140625" customWidth="1"/>
    <col min="2564" max="2564" width="18.42578125" customWidth="1"/>
    <col min="2565" max="2565" width="17.28515625" customWidth="1"/>
    <col min="2566" max="2566" width="18" customWidth="1"/>
    <col min="2575" max="2575" width="10.5703125" bestFit="1" customWidth="1"/>
    <col min="2817" max="2817" width="4.42578125" customWidth="1"/>
    <col min="2818" max="2818" width="13.85546875" customWidth="1"/>
    <col min="2819" max="2819" width="17.140625" customWidth="1"/>
    <col min="2820" max="2820" width="18.42578125" customWidth="1"/>
    <col min="2821" max="2821" width="17.28515625" customWidth="1"/>
    <col min="2822" max="2822" width="18" customWidth="1"/>
    <col min="2831" max="2831" width="10.5703125" bestFit="1" customWidth="1"/>
    <col min="3073" max="3073" width="4.42578125" customWidth="1"/>
    <col min="3074" max="3074" width="13.85546875" customWidth="1"/>
    <col min="3075" max="3075" width="17.140625" customWidth="1"/>
    <col min="3076" max="3076" width="18.42578125" customWidth="1"/>
    <col min="3077" max="3077" width="17.28515625" customWidth="1"/>
    <col min="3078" max="3078" width="18" customWidth="1"/>
    <col min="3087" max="3087" width="10.5703125" bestFit="1" customWidth="1"/>
    <col min="3329" max="3329" width="4.42578125" customWidth="1"/>
    <col min="3330" max="3330" width="13.85546875" customWidth="1"/>
    <col min="3331" max="3331" width="17.140625" customWidth="1"/>
    <col min="3332" max="3332" width="18.42578125" customWidth="1"/>
    <col min="3333" max="3333" width="17.28515625" customWidth="1"/>
    <col min="3334" max="3334" width="18" customWidth="1"/>
    <col min="3343" max="3343" width="10.5703125" bestFit="1" customWidth="1"/>
    <col min="3585" max="3585" width="4.42578125" customWidth="1"/>
    <col min="3586" max="3586" width="13.85546875" customWidth="1"/>
    <col min="3587" max="3587" width="17.140625" customWidth="1"/>
    <col min="3588" max="3588" width="18.42578125" customWidth="1"/>
    <col min="3589" max="3589" width="17.28515625" customWidth="1"/>
    <col min="3590" max="3590" width="18" customWidth="1"/>
    <col min="3599" max="3599" width="10.5703125" bestFit="1" customWidth="1"/>
    <col min="3841" max="3841" width="4.42578125" customWidth="1"/>
    <col min="3842" max="3842" width="13.85546875" customWidth="1"/>
    <col min="3843" max="3843" width="17.140625" customWidth="1"/>
    <col min="3844" max="3844" width="18.42578125" customWidth="1"/>
    <col min="3845" max="3845" width="17.28515625" customWidth="1"/>
    <col min="3846" max="3846" width="18" customWidth="1"/>
    <col min="3855" max="3855" width="10.5703125" bestFit="1" customWidth="1"/>
    <col min="4097" max="4097" width="4.42578125" customWidth="1"/>
    <col min="4098" max="4098" width="13.85546875" customWidth="1"/>
    <col min="4099" max="4099" width="17.140625" customWidth="1"/>
    <col min="4100" max="4100" width="18.42578125" customWidth="1"/>
    <col min="4101" max="4101" width="17.28515625" customWidth="1"/>
    <col min="4102" max="4102" width="18" customWidth="1"/>
    <col min="4111" max="4111" width="10.5703125" bestFit="1" customWidth="1"/>
    <col min="4353" max="4353" width="4.42578125" customWidth="1"/>
    <col min="4354" max="4354" width="13.85546875" customWidth="1"/>
    <col min="4355" max="4355" width="17.140625" customWidth="1"/>
    <col min="4356" max="4356" width="18.42578125" customWidth="1"/>
    <col min="4357" max="4357" width="17.28515625" customWidth="1"/>
    <col min="4358" max="4358" width="18" customWidth="1"/>
    <col min="4367" max="4367" width="10.5703125" bestFit="1" customWidth="1"/>
    <col min="4609" max="4609" width="4.42578125" customWidth="1"/>
    <col min="4610" max="4610" width="13.85546875" customWidth="1"/>
    <col min="4611" max="4611" width="17.140625" customWidth="1"/>
    <col min="4612" max="4612" width="18.42578125" customWidth="1"/>
    <col min="4613" max="4613" width="17.28515625" customWidth="1"/>
    <col min="4614" max="4614" width="18" customWidth="1"/>
    <col min="4623" max="4623" width="10.5703125" bestFit="1" customWidth="1"/>
    <col min="4865" max="4865" width="4.42578125" customWidth="1"/>
    <col min="4866" max="4866" width="13.85546875" customWidth="1"/>
    <col min="4867" max="4867" width="17.140625" customWidth="1"/>
    <col min="4868" max="4868" width="18.42578125" customWidth="1"/>
    <col min="4869" max="4869" width="17.28515625" customWidth="1"/>
    <col min="4870" max="4870" width="18" customWidth="1"/>
    <col min="4879" max="4879" width="10.5703125" bestFit="1" customWidth="1"/>
    <col min="5121" max="5121" width="4.42578125" customWidth="1"/>
    <col min="5122" max="5122" width="13.85546875" customWidth="1"/>
    <col min="5123" max="5123" width="17.140625" customWidth="1"/>
    <col min="5124" max="5124" width="18.42578125" customWidth="1"/>
    <col min="5125" max="5125" width="17.28515625" customWidth="1"/>
    <col min="5126" max="5126" width="18" customWidth="1"/>
    <col min="5135" max="5135" width="10.5703125" bestFit="1" customWidth="1"/>
    <col min="5377" max="5377" width="4.42578125" customWidth="1"/>
    <col min="5378" max="5378" width="13.85546875" customWidth="1"/>
    <col min="5379" max="5379" width="17.140625" customWidth="1"/>
    <col min="5380" max="5380" width="18.42578125" customWidth="1"/>
    <col min="5381" max="5381" width="17.28515625" customWidth="1"/>
    <col min="5382" max="5382" width="18" customWidth="1"/>
    <col min="5391" max="5391" width="10.5703125" bestFit="1" customWidth="1"/>
    <col min="5633" max="5633" width="4.42578125" customWidth="1"/>
    <col min="5634" max="5634" width="13.85546875" customWidth="1"/>
    <col min="5635" max="5635" width="17.140625" customWidth="1"/>
    <col min="5636" max="5636" width="18.42578125" customWidth="1"/>
    <col min="5637" max="5637" width="17.28515625" customWidth="1"/>
    <col min="5638" max="5638" width="18" customWidth="1"/>
    <col min="5647" max="5647" width="10.5703125" bestFit="1" customWidth="1"/>
    <col min="5889" max="5889" width="4.42578125" customWidth="1"/>
    <col min="5890" max="5890" width="13.85546875" customWidth="1"/>
    <col min="5891" max="5891" width="17.140625" customWidth="1"/>
    <col min="5892" max="5892" width="18.42578125" customWidth="1"/>
    <col min="5893" max="5893" width="17.28515625" customWidth="1"/>
    <col min="5894" max="5894" width="18" customWidth="1"/>
    <col min="5903" max="5903" width="10.5703125" bestFit="1" customWidth="1"/>
    <col min="6145" max="6145" width="4.42578125" customWidth="1"/>
    <col min="6146" max="6146" width="13.85546875" customWidth="1"/>
    <col min="6147" max="6147" width="17.140625" customWidth="1"/>
    <col min="6148" max="6148" width="18.42578125" customWidth="1"/>
    <col min="6149" max="6149" width="17.28515625" customWidth="1"/>
    <col min="6150" max="6150" width="18" customWidth="1"/>
    <col min="6159" max="6159" width="10.5703125" bestFit="1" customWidth="1"/>
    <col min="6401" max="6401" width="4.42578125" customWidth="1"/>
    <col min="6402" max="6402" width="13.85546875" customWidth="1"/>
    <col min="6403" max="6403" width="17.140625" customWidth="1"/>
    <col min="6404" max="6404" width="18.42578125" customWidth="1"/>
    <col min="6405" max="6405" width="17.28515625" customWidth="1"/>
    <col min="6406" max="6406" width="18" customWidth="1"/>
    <col min="6415" max="6415" width="10.5703125" bestFit="1" customWidth="1"/>
    <col min="6657" max="6657" width="4.42578125" customWidth="1"/>
    <col min="6658" max="6658" width="13.85546875" customWidth="1"/>
    <col min="6659" max="6659" width="17.140625" customWidth="1"/>
    <col min="6660" max="6660" width="18.42578125" customWidth="1"/>
    <col min="6661" max="6661" width="17.28515625" customWidth="1"/>
    <col min="6662" max="6662" width="18" customWidth="1"/>
    <col min="6671" max="6671" width="10.5703125" bestFit="1" customWidth="1"/>
    <col min="6913" max="6913" width="4.42578125" customWidth="1"/>
    <col min="6914" max="6914" width="13.85546875" customWidth="1"/>
    <col min="6915" max="6915" width="17.140625" customWidth="1"/>
    <col min="6916" max="6916" width="18.42578125" customWidth="1"/>
    <col min="6917" max="6917" width="17.28515625" customWidth="1"/>
    <col min="6918" max="6918" width="18" customWidth="1"/>
    <col min="6927" max="6927" width="10.5703125" bestFit="1" customWidth="1"/>
    <col min="7169" max="7169" width="4.42578125" customWidth="1"/>
    <col min="7170" max="7170" width="13.85546875" customWidth="1"/>
    <col min="7171" max="7171" width="17.140625" customWidth="1"/>
    <col min="7172" max="7172" width="18.42578125" customWidth="1"/>
    <col min="7173" max="7173" width="17.28515625" customWidth="1"/>
    <col min="7174" max="7174" width="18" customWidth="1"/>
    <col min="7183" max="7183" width="10.5703125" bestFit="1" customWidth="1"/>
    <col min="7425" max="7425" width="4.42578125" customWidth="1"/>
    <col min="7426" max="7426" width="13.85546875" customWidth="1"/>
    <col min="7427" max="7427" width="17.140625" customWidth="1"/>
    <col min="7428" max="7428" width="18.42578125" customWidth="1"/>
    <col min="7429" max="7429" width="17.28515625" customWidth="1"/>
    <col min="7430" max="7430" width="18" customWidth="1"/>
    <col min="7439" max="7439" width="10.5703125" bestFit="1" customWidth="1"/>
    <col min="7681" max="7681" width="4.42578125" customWidth="1"/>
    <col min="7682" max="7682" width="13.85546875" customWidth="1"/>
    <col min="7683" max="7683" width="17.140625" customWidth="1"/>
    <col min="7684" max="7684" width="18.42578125" customWidth="1"/>
    <col min="7685" max="7685" width="17.28515625" customWidth="1"/>
    <col min="7686" max="7686" width="18" customWidth="1"/>
    <col min="7695" max="7695" width="10.5703125" bestFit="1" customWidth="1"/>
    <col min="7937" max="7937" width="4.42578125" customWidth="1"/>
    <col min="7938" max="7938" width="13.85546875" customWidth="1"/>
    <col min="7939" max="7939" width="17.140625" customWidth="1"/>
    <col min="7940" max="7940" width="18.42578125" customWidth="1"/>
    <col min="7941" max="7941" width="17.28515625" customWidth="1"/>
    <col min="7942" max="7942" width="18" customWidth="1"/>
    <col min="7951" max="7951" width="10.5703125" bestFit="1" customWidth="1"/>
    <col min="8193" max="8193" width="4.42578125" customWidth="1"/>
    <col min="8194" max="8194" width="13.85546875" customWidth="1"/>
    <col min="8195" max="8195" width="17.140625" customWidth="1"/>
    <col min="8196" max="8196" width="18.42578125" customWidth="1"/>
    <col min="8197" max="8197" width="17.28515625" customWidth="1"/>
    <col min="8198" max="8198" width="18" customWidth="1"/>
    <col min="8207" max="8207" width="10.5703125" bestFit="1" customWidth="1"/>
    <col min="8449" max="8449" width="4.42578125" customWidth="1"/>
    <col min="8450" max="8450" width="13.85546875" customWidth="1"/>
    <col min="8451" max="8451" width="17.140625" customWidth="1"/>
    <col min="8452" max="8452" width="18.42578125" customWidth="1"/>
    <col min="8453" max="8453" width="17.28515625" customWidth="1"/>
    <col min="8454" max="8454" width="18" customWidth="1"/>
    <col min="8463" max="8463" width="10.5703125" bestFit="1" customWidth="1"/>
    <col min="8705" max="8705" width="4.42578125" customWidth="1"/>
    <col min="8706" max="8706" width="13.85546875" customWidth="1"/>
    <col min="8707" max="8707" width="17.140625" customWidth="1"/>
    <col min="8708" max="8708" width="18.42578125" customWidth="1"/>
    <col min="8709" max="8709" width="17.28515625" customWidth="1"/>
    <col min="8710" max="8710" width="18" customWidth="1"/>
    <col min="8719" max="8719" width="10.5703125" bestFit="1" customWidth="1"/>
    <col min="8961" max="8961" width="4.42578125" customWidth="1"/>
    <col min="8962" max="8962" width="13.85546875" customWidth="1"/>
    <col min="8963" max="8963" width="17.140625" customWidth="1"/>
    <col min="8964" max="8964" width="18.42578125" customWidth="1"/>
    <col min="8965" max="8965" width="17.28515625" customWidth="1"/>
    <col min="8966" max="8966" width="18" customWidth="1"/>
    <col min="8975" max="8975" width="10.5703125" bestFit="1" customWidth="1"/>
    <col min="9217" max="9217" width="4.42578125" customWidth="1"/>
    <col min="9218" max="9218" width="13.85546875" customWidth="1"/>
    <col min="9219" max="9219" width="17.140625" customWidth="1"/>
    <col min="9220" max="9220" width="18.42578125" customWidth="1"/>
    <col min="9221" max="9221" width="17.28515625" customWidth="1"/>
    <col min="9222" max="9222" width="18" customWidth="1"/>
    <col min="9231" max="9231" width="10.5703125" bestFit="1" customWidth="1"/>
    <col min="9473" max="9473" width="4.42578125" customWidth="1"/>
    <col min="9474" max="9474" width="13.85546875" customWidth="1"/>
    <col min="9475" max="9475" width="17.140625" customWidth="1"/>
    <col min="9476" max="9476" width="18.42578125" customWidth="1"/>
    <col min="9477" max="9477" width="17.28515625" customWidth="1"/>
    <col min="9478" max="9478" width="18" customWidth="1"/>
    <col min="9487" max="9487" width="10.5703125" bestFit="1" customWidth="1"/>
    <col min="9729" max="9729" width="4.42578125" customWidth="1"/>
    <col min="9730" max="9730" width="13.85546875" customWidth="1"/>
    <col min="9731" max="9731" width="17.140625" customWidth="1"/>
    <col min="9732" max="9732" width="18.42578125" customWidth="1"/>
    <col min="9733" max="9733" width="17.28515625" customWidth="1"/>
    <col min="9734" max="9734" width="18" customWidth="1"/>
    <col min="9743" max="9743" width="10.5703125" bestFit="1" customWidth="1"/>
    <col min="9985" max="9985" width="4.42578125" customWidth="1"/>
    <col min="9986" max="9986" width="13.85546875" customWidth="1"/>
    <col min="9987" max="9987" width="17.140625" customWidth="1"/>
    <col min="9988" max="9988" width="18.42578125" customWidth="1"/>
    <col min="9989" max="9989" width="17.28515625" customWidth="1"/>
    <col min="9990" max="9990" width="18" customWidth="1"/>
    <col min="9999" max="9999" width="10.5703125" bestFit="1" customWidth="1"/>
    <col min="10241" max="10241" width="4.42578125" customWidth="1"/>
    <col min="10242" max="10242" width="13.85546875" customWidth="1"/>
    <col min="10243" max="10243" width="17.140625" customWidth="1"/>
    <col min="10244" max="10244" width="18.42578125" customWidth="1"/>
    <col min="10245" max="10245" width="17.28515625" customWidth="1"/>
    <col min="10246" max="10246" width="18" customWidth="1"/>
    <col min="10255" max="10255" width="10.5703125" bestFit="1" customWidth="1"/>
    <col min="10497" max="10497" width="4.42578125" customWidth="1"/>
    <col min="10498" max="10498" width="13.85546875" customWidth="1"/>
    <col min="10499" max="10499" width="17.140625" customWidth="1"/>
    <col min="10500" max="10500" width="18.42578125" customWidth="1"/>
    <col min="10501" max="10501" width="17.28515625" customWidth="1"/>
    <col min="10502" max="10502" width="18" customWidth="1"/>
    <col min="10511" max="10511" width="10.5703125" bestFit="1" customWidth="1"/>
    <col min="10753" max="10753" width="4.42578125" customWidth="1"/>
    <col min="10754" max="10754" width="13.85546875" customWidth="1"/>
    <col min="10755" max="10755" width="17.140625" customWidth="1"/>
    <col min="10756" max="10756" width="18.42578125" customWidth="1"/>
    <col min="10757" max="10757" width="17.28515625" customWidth="1"/>
    <col min="10758" max="10758" width="18" customWidth="1"/>
    <col min="10767" max="10767" width="10.5703125" bestFit="1" customWidth="1"/>
    <col min="11009" max="11009" width="4.42578125" customWidth="1"/>
    <col min="11010" max="11010" width="13.85546875" customWidth="1"/>
    <col min="11011" max="11011" width="17.140625" customWidth="1"/>
    <col min="11012" max="11012" width="18.42578125" customWidth="1"/>
    <col min="11013" max="11013" width="17.28515625" customWidth="1"/>
    <col min="11014" max="11014" width="18" customWidth="1"/>
    <col min="11023" max="11023" width="10.5703125" bestFit="1" customWidth="1"/>
    <col min="11265" max="11265" width="4.42578125" customWidth="1"/>
    <col min="11266" max="11266" width="13.85546875" customWidth="1"/>
    <col min="11267" max="11267" width="17.140625" customWidth="1"/>
    <col min="11268" max="11268" width="18.42578125" customWidth="1"/>
    <col min="11269" max="11269" width="17.28515625" customWidth="1"/>
    <col min="11270" max="11270" width="18" customWidth="1"/>
    <col min="11279" max="11279" width="10.5703125" bestFit="1" customWidth="1"/>
    <col min="11521" max="11521" width="4.42578125" customWidth="1"/>
    <col min="11522" max="11522" width="13.85546875" customWidth="1"/>
    <col min="11523" max="11523" width="17.140625" customWidth="1"/>
    <col min="11524" max="11524" width="18.42578125" customWidth="1"/>
    <col min="11525" max="11525" width="17.28515625" customWidth="1"/>
    <col min="11526" max="11526" width="18" customWidth="1"/>
    <col min="11535" max="11535" width="10.5703125" bestFit="1" customWidth="1"/>
    <col min="11777" max="11777" width="4.42578125" customWidth="1"/>
    <col min="11778" max="11778" width="13.85546875" customWidth="1"/>
    <col min="11779" max="11779" width="17.140625" customWidth="1"/>
    <col min="11780" max="11780" width="18.42578125" customWidth="1"/>
    <col min="11781" max="11781" width="17.28515625" customWidth="1"/>
    <col min="11782" max="11782" width="18" customWidth="1"/>
    <col min="11791" max="11791" width="10.5703125" bestFit="1" customWidth="1"/>
    <col min="12033" max="12033" width="4.42578125" customWidth="1"/>
    <col min="12034" max="12034" width="13.85546875" customWidth="1"/>
    <col min="12035" max="12035" width="17.140625" customWidth="1"/>
    <col min="12036" max="12036" width="18.42578125" customWidth="1"/>
    <col min="12037" max="12037" width="17.28515625" customWidth="1"/>
    <col min="12038" max="12038" width="18" customWidth="1"/>
    <col min="12047" max="12047" width="10.5703125" bestFit="1" customWidth="1"/>
    <col min="12289" max="12289" width="4.42578125" customWidth="1"/>
    <col min="12290" max="12290" width="13.85546875" customWidth="1"/>
    <col min="12291" max="12291" width="17.140625" customWidth="1"/>
    <col min="12292" max="12292" width="18.42578125" customWidth="1"/>
    <col min="12293" max="12293" width="17.28515625" customWidth="1"/>
    <col min="12294" max="12294" width="18" customWidth="1"/>
    <col min="12303" max="12303" width="10.5703125" bestFit="1" customWidth="1"/>
    <col min="12545" max="12545" width="4.42578125" customWidth="1"/>
    <col min="12546" max="12546" width="13.85546875" customWidth="1"/>
    <col min="12547" max="12547" width="17.140625" customWidth="1"/>
    <col min="12548" max="12548" width="18.42578125" customWidth="1"/>
    <col min="12549" max="12549" width="17.28515625" customWidth="1"/>
    <col min="12550" max="12550" width="18" customWidth="1"/>
    <col min="12559" max="12559" width="10.5703125" bestFit="1" customWidth="1"/>
    <col min="12801" max="12801" width="4.42578125" customWidth="1"/>
    <col min="12802" max="12802" width="13.85546875" customWidth="1"/>
    <col min="12803" max="12803" width="17.140625" customWidth="1"/>
    <col min="12804" max="12804" width="18.42578125" customWidth="1"/>
    <col min="12805" max="12805" width="17.28515625" customWidth="1"/>
    <col min="12806" max="12806" width="18" customWidth="1"/>
    <col min="12815" max="12815" width="10.5703125" bestFit="1" customWidth="1"/>
    <col min="13057" max="13057" width="4.42578125" customWidth="1"/>
    <col min="13058" max="13058" width="13.85546875" customWidth="1"/>
    <col min="13059" max="13059" width="17.140625" customWidth="1"/>
    <col min="13060" max="13060" width="18.42578125" customWidth="1"/>
    <col min="13061" max="13061" width="17.28515625" customWidth="1"/>
    <col min="13062" max="13062" width="18" customWidth="1"/>
    <col min="13071" max="13071" width="10.5703125" bestFit="1" customWidth="1"/>
    <col min="13313" max="13313" width="4.42578125" customWidth="1"/>
    <col min="13314" max="13314" width="13.85546875" customWidth="1"/>
    <col min="13315" max="13315" width="17.140625" customWidth="1"/>
    <col min="13316" max="13316" width="18.42578125" customWidth="1"/>
    <col min="13317" max="13317" width="17.28515625" customWidth="1"/>
    <col min="13318" max="13318" width="18" customWidth="1"/>
    <col min="13327" max="13327" width="10.5703125" bestFit="1" customWidth="1"/>
    <col min="13569" max="13569" width="4.42578125" customWidth="1"/>
    <col min="13570" max="13570" width="13.85546875" customWidth="1"/>
    <col min="13571" max="13571" width="17.140625" customWidth="1"/>
    <col min="13572" max="13572" width="18.42578125" customWidth="1"/>
    <col min="13573" max="13573" width="17.28515625" customWidth="1"/>
    <col min="13574" max="13574" width="18" customWidth="1"/>
    <col min="13583" max="13583" width="10.5703125" bestFit="1" customWidth="1"/>
    <col min="13825" max="13825" width="4.42578125" customWidth="1"/>
    <col min="13826" max="13826" width="13.85546875" customWidth="1"/>
    <col min="13827" max="13827" width="17.140625" customWidth="1"/>
    <col min="13828" max="13828" width="18.42578125" customWidth="1"/>
    <col min="13829" max="13829" width="17.28515625" customWidth="1"/>
    <col min="13830" max="13830" width="18" customWidth="1"/>
    <col min="13839" max="13839" width="10.5703125" bestFit="1" customWidth="1"/>
    <col min="14081" max="14081" width="4.42578125" customWidth="1"/>
    <col min="14082" max="14082" width="13.85546875" customWidth="1"/>
    <col min="14083" max="14083" width="17.140625" customWidth="1"/>
    <col min="14084" max="14084" width="18.42578125" customWidth="1"/>
    <col min="14085" max="14085" width="17.28515625" customWidth="1"/>
    <col min="14086" max="14086" width="18" customWidth="1"/>
    <col min="14095" max="14095" width="10.5703125" bestFit="1" customWidth="1"/>
    <col min="14337" max="14337" width="4.42578125" customWidth="1"/>
    <col min="14338" max="14338" width="13.85546875" customWidth="1"/>
    <col min="14339" max="14339" width="17.140625" customWidth="1"/>
    <col min="14340" max="14340" width="18.42578125" customWidth="1"/>
    <col min="14341" max="14341" width="17.28515625" customWidth="1"/>
    <col min="14342" max="14342" width="18" customWidth="1"/>
    <col min="14351" max="14351" width="10.5703125" bestFit="1" customWidth="1"/>
    <col min="14593" max="14593" width="4.42578125" customWidth="1"/>
    <col min="14594" max="14594" width="13.85546875" customWidth="1"/>
    <col min="14595" max="14595" width="17.140625" customWidth="1"/>
    <col min="14596" max="14596" width="18.42578125" customWidth="1"/>
    <col min="14597" max="14597" width="17.28515625" customWidth="1"/>
    <col min="14598" max="14598" width="18" customWidth="1"/>
    <col min="14607" max="14607" width="10.5703125" bestFit="1" customWidth="1"/>
    <col min="14849" max="14849" width="4.42578125" customWidth="1"/>
    <col min="14850" max="14850" width="13.85546875" customWidth="1"/>
    <col min="14851" max="14851" width="17.140625" customWidth="1"/>
    <col min="14852" max="14852" width="18.42578125" customWidth="1"/>
    <col min="14853" max="14853" width="17.28515625" customWidth="1"/>
    <col min="14854" max="14854" width="18" customWidth="1"/>
    <col min="14863" max="14863" width="10.5703125" bestFit="1" customWidth="1"/>
    <col min="15105" max="15105" width="4.42578125" customWidth="1"/>
    <col min="15106" max="15106" width="13.85546875" customWidth="1"/>
    <col min="15107" max="15107" width="17.140625" customWidth="1"/>
    <col min="15108" max="15108" width="18.42578125" customWidth="1"/>
    <col min="15109" max="15109" width="17.28515625" customWidth="1"/>
    <col min="15110" max="15110" width="18" customWidth="1"/>
    <col min="15119" max="15119" width="10.5703125" bestFit="1" customWidth="1"/>
    <col min="15361" max="15361" width="4.42578125" customWidth="1"/>
    <col min="15362" max="15362" width="13.85546875" customWidth="1"/>
    <col min="15363" max="15363" width="17.140625" customWidth="1"/>
    <col min="15364" max="15364" width="18.42578125" customWidth="1"/>
    <col min="15365" max="15365" width="17.28515625" customWidth="1"/>
    <col min="15366" max="15366" width="18" customWidth="1"/>
    <col min="15375" max="15375" width="10.5703125" bestFit="1" customWidth="1"/>
    <col min="15617" max="15617" width="4.42578125" customWidth="1"/>
    <col min="15618" max="15618" width="13.85546875" customWidth="1"/>
    <col min="15619" max="15619" width="17.140625" customWidth="1"/>
    <col min="15620" max="15620" width="18.42578125" customWidth="1"/>
    <col min="15621" max="15621" width="17.28515625" customWidth="1"/>
    <col min="15622" max="15622" width="18" customWidth="1"/>
    <col min="15631" max="15631" width="10.5703125" bestFit="1" customWidth="1"/>
    <col min="15873" max="15873" width="4.42578125" customWidth="1"/>
    <col min="15874" max="15874" width="13.85546875" customWidth="1"/>
    <col min="15875" max="15875" width="17.140625" customWidth="1"/>
    <col min="15876" max="15876" width="18.42578125" customWidth="1"/>
    <col min="15877" max="15877" width="17.28515625" customWidth="1"/>
    <col min="15878" max="15878" width="18" customWidth="1"/>
    <col min="15887" max="15887" width="10.5703125" bestFit="1" customWidth="1"/>
    <col min="16129" max="16129" width="4.42578125" customWidth="1"/>
    <col min="16130" max="16130" width="13.85546875" customWidth="1"/>
    <col min="16131" max="16131" width="17.140625" customWidth="1"/>
    <col min="16132" max="16132" width="18.42578125" customWidth="1"/>
    <col min="16133" max="16133" width="17.28515625" customWidth="1"/>
    <col min="16134" max="16134" width="18" customWidth="1"/>
    <col min="16143" max="16143" width="10.5703125" bestFit="1" customWidth="1"/>
  </cols>
  <sheetData>
    <row r="1" spans="1:11" ht="27" customHeight="1" x14ac:dyDescent="0.2">
      <c r="A1" s="45" t="s">
        <v>46</v>
      </c>
      <c r="B1" s="45"/>
      <c r="C1" s="45"/>
      <c r="D1" s="45"/>
      <c r="E1" s="45"/>
      <c r="F1" s="45"/>
      <c r="G1" s="1"/>
      <c r="H1" s="1"/>
      <c r="I1" s="1"/>
      <c r="J1" s="1"/>
    </row>
    <row r="2" spans="1:11" x14ac:dyDescent="0.2">
      <c r="H2" s="2"/>
    </row>
    <row r="3" spans="1:11" x14ac:dyDescent="0.2">
      <c r="A3" s="3">
        <v>1</v>
      </c>
      <c r="B3" s="36" t="s">
        <v>1</v>
      </c>
      <c r="C3" s="23"/>
      <c r="D3" s="23"/>
      <c r="E3" s="4">
        <f>10233.533/0.8192</f>
        <v>12492.105712890623</v>
      </c>
      <c r="F3" s="3" t="s">
        <v>2</v>
      </c>
      <c r="H3" s="2"/>
      <c r="I3" s="5"/>
    </row>
    <row r="4" spans="1:11" x14ac:dyDescent="0.2">
      <c r="A4" s="3"/>
      <c r="B4" s="36" t="s">
        <v>3</v>
      </c>
      <c r="C4" s="23"/>
      <c r="D4" s="23"/>
      <c r="E4" s="4">
        <v>19.396090000000001</v>
      </c>
      <c r="F4" s="3" t="s">
        <v>4</v>
      </c>
      <c r="H4" s="2"/>
      <c r="I4" s="5"/>
    </row>
    <row r="5" spans="1:11" x14ac:dyDescent="0.2">
      <c r="A5" s="3"/>
      <c r="B5" s="37" t="s">
        <v>5</v>
      </c>
      <c r="C5" s="38"/>
      <c r="D5" s="36"/>
      <c r="E5" s="4">
        <v>0</v>
      </c>
      <c r="F5" s="3" t="s">
        <v>2</v>
      </c>
      <c r="J5" s="2"/>
    </row>
    <row r="6" spans="1:11" x14ac:dyDescent="0.2">
      <c r="A6" s="3"/>
      <c r="B6" s="37" t="s">
        <v>6</v>
      </c>
      <c r="C6" s="38"/>
      <c r="D6" s="36"/>
      <c r="E6" s="4">
        <f>E3-E5</f>
        <v>12492.105712890623</v>
      </c>
      <c r="F6" s="3" t="s">
        <v>2</v>
      </c>
    </row>
    <row r="7" spans="1:11" x14ac:dyDescent="0.2">
      <c r="A7" s="3"/>
      <c r="B7" s="37" t="s">
        <v>7</v>
      </c>
      <c r="C7" s="38"/>
      <c r="D7" s="36"/>
      <c r="E7" s="4">
        <f>E4</f>
        <v>19.396090000000001</v>
      </c>
      <c r="F7" s="3" t="s">
        <v>4</v>
      </c>
    </row>
    <row r="8" spans="1:11" x14ac:dyDescent="0.2">
      <c r="A8" s="3">
        <v>2</v>
      </c>
      <c r="B8" s="36" t="s">
        <v>8</v>
      </c>
      <c r="C8" s="23"/>
      <c r="D8" s="23"/>
      <c r="E8" s="4">
        <v>5.8</v>
      </c>
      <c r="F8" s="3" t="s">
        <v>4</v>
      </c>
      <c r="G8" s="6"/>
    </row>
    <row r="9" spans="1:11" x14ac:dyDescent="0.2">
      <c r="A9" s="3"/>
      <c r="B9" s="37" t="s">
        <v>9</v>
      </c>
      <c r="C9" s="38"/>
      <c r="D9" s="36"/>
      <c r="E9" s="4">
        <v>0</v>
      </c>
      <c r="F9" s="3" t="s">
        <v>4</v>
      </c>
      <c r="G9" s="6"/>
    </row>
    <row r="10" spans="1:11" x14ac:dyDescent="0.2">
      <c r="A10" s="3"/>
      <c r="B10" s="37" t="s">
        <v>10</v>
      </c>
      <c r="C10" s="38"/>
      <c r="D10" s="36"/>
      <c r="E10" s="4">
        <f>E8-E9</f>
        <v>5.8</v>
      </c>
      <c r="F10" s="3" t="s">
        <v>4</v>
      </c>
      <c r="G10" s="6"/>
    </row>
    <row r="11" spans="1:11" x14ac:dyDescent="0.2">
      <c r="A11" s="3">
        <v>3</v>
      </c>
      <c r="B11" s="36" t="s">
        <v>11</v>
      </c>
      <c r="C11" s="23"/>
      <c r="D11" s="23"/>
      <c r="E11" s="4">
        <f>30347.57*50%</f>
        <v>15173.785</v>
      </c>
      <c r="F11" s="3" t="s">
        <v>12</v>
      </c>
    </row>
    <row r="12" spans="1:11" x14ac:dyDescent="0.2">
      <c r="A12" s="3">
        <v>4</v>
      </c>
      <c r="B12" s="36" t="s">
        <v>13</v>
      </c>
      <c r="C12" s="23"/>
      <c r="D12" s="7">
        <f>E12/E3*100%</f>
        <v>0.18079999999999999</v>
      </c>
      <c r="E12" s="4">
        <f>E3*18.08%</f>
        <v>2258.5727128906246</v>
      </c>
      <c r="F12" s="3" t="s">
        <v>14</v>
      </c>
      <c r="G12" s="8"/>
    </row>
    <row r="13" spans="1:11" x14ac:dyDescent="0.2">
      <c r="A13" s="3">
        <v>5</v>
      </c>
      <c r="B13" s="36" t="s">
        <v>15</v>
      </c>
      <c r="C13" s="23"/>
      <c r="D13" s="23"/>
      <c r="E13" s="4">
        <v>0</v>
      </c>
      <c r="F13" s="3" t="s">
        <v>16</v>
      </c>
    </row>
    <row r="14" spans="1:11" x14ac:dyDescent="0.2">
      <c r="A14" s="3">
        <v>6</v>
      </c>
      <c r="B14" s="36" t="s">
        <v>17</v>
      </c>
      <c r="C14" s="23"/>
      <c r="D14" s="23"/>
      <c r="E14" s="4">
        <f>E3-E12-E13</f>
        <v>10233.532999999999</v>
      </c>
      <c r="F14" s="3" t="s">
        <v>16</v>
      </c>
      <c r="G14" s="9"/>
      <c r="K14" s="2"/>
    </row>
    <row r="15" spans="1:11" x14ac:dyDescent="0.2">
      <c r="A15" s="3">
        <v>7</v>
      </c>
      <c r="B15" s="3" t="s">
        <v>18</v>
      </c>
      <c r="C15" s="3">
        <v>0</v>
      </c>
      <c r="D15" s="10" t="s">
        <v>19</v>
      </c>
      <c r="E15" s="4">
        <f>E18+E21</f>
        <v>0</v>
      </c>
      <c r="F15" s="3" t="s">
        <v>16</v>
      </c>
      <c r="G15" s="11"/>
      <c r="I15" s="11"/>
    </row>
    <row r="16" spans="1:11" x14ac:dyDescent="0.2">
      <c r="A16" s="3">
        <v>8</v>
      </c>
      <c r="B16" s="3" t="s">
        <v>20</v>
      </c>
      <c r="C16" s="3">
        <v>0</v>
      </c>
      <c r="D16" s="10" t="s">
        <v>21</v>
      </c>
      <c r="E16" s="4">
        <f>E19+E22</f>
        <v>10233.532999999999</v>
      </c>
      <c r="F16" s="3" t="s">
        <v>16</v>
      </c>
    </row>
    <row r="17" spans="1:9" x14ac:dyDescent="0.2">
      <c r="A17" s="3"/>
      <c r="B17" s="37" t="s">
        <v>22</v>
      </c>
      <c r="C17" s="38"/>
      <c r="D17" s="38"/>
      <c r="E17" s="38"/>
      <c r="F17" s="36"/>
    </row>
    <row r="18" spans="1:9" x14ac:dyDescent="0.2">
      <c r="A18" s="3"/>
      <c r="B18" s="3" t="s">
        <v>18</v>
      </c>
      <c r="C18" s="3"/>
      <c r="D18" s="10" t="s">
        <v>19</v>
      </c>
      <c r="E18" s="12">
        <v>0</v>
      </c>
      <c r="F18" s="3" t="s">
        <v>16</v>
      </c>
    </row>
    <row r="19" spans="1:9" x14ac:dyDescent="0.2">
      <c r="A19" s="3"/>
      <c r="B19" s="3" t="s">
        <v>20</v>
      </c>
      <c r="C19" s="3"/>
      <c r="D19" s="10" t="s">
        <v>21</v>
      </c>
      <c r="E19" s="4">
        <f>E3-E12</f>
        <v>10233.532999999999</v>
      </c>
      <c r="F19" s="3" t="s">
        <v>16</v>
      </c>
      <c r="I19" s="13"/>
    </row>
    <row r="20" spans="1:9" x14ac:dyDescent="0.2">
      <c r="A20" s="3"/>
      <c r="B20" s="37" t="s">
        <v>23</v>
      </c>
      <c r="C20" s="38"/>
      <c r="D20" s="38"/>
      <c r="E20" s="38"/>
      <c r="F20" s="36"/>
    </row>
    <row r="21" spans="1:9" x14ac:dyDescent="0.2">
      <c r="A21" s="3"/>
      <c r="B21" s="3" t="s">
        <v>18</v>
      </c>
      <c r="C21" s="3"/>
      <c r="D21" s="10" t="s">
        <v>19</v>
      </c>
      <c r="E21" s="3"/>
      <c r="F21" s="3" t="s">
        <v>16</v>
      </c>
    </row>
    <row r="22" spans="1:9" x14ac:dyDescent="0.2">
      <c r="A22" s="3"/>
      <c r="B22" s="3" t="s">
        <v>20</v>
      </c>
      <c r="C22" s="3"/>
      <c r="D22" s="10" t="s">
        <v>21</v>
      </c>
      <c r="E22" s="3"/>
      <c r="F22" s="3" t="s">
        <v>16</v>
      </c>
      <c r="G22" s="14"/>
    </row>
    <row r="23" spans="1:9" x14ac:dyDescent="0.2">
      <c r="A23" s="3">
        <v>9</v>
      </c>
      <c r="B23" s="23" t="s">
        <v>24</v>
      </c>
      <c r="C23" s="23"/>
      <c r="D23" s="23"/>
      <c r="E23" s="23"/>
      <c r="F23" s="23"/>
    </row>
    <row r="24" spans="1:9" x14ac:dyDescent="0.2">
      <c r="A24" s="3">
        <v>10</v>
      </c>
      <c r="B24" s="39" t="s">
        <v>25</v>
      </c>
      <c r="C24" s="40"/>
      <c r="D24" s="3" t="s">
        <v>18</v>
      </c>
      <c r="E24" s="4">
        <v>1613.09</v>
      </c>
      <c r="F24" s="3" t="s">
        <v>26</v>
      </c>
    </row>
    <row r="25" spans="1:9" x14ac:dyDescent="0.2">
      <c r="A25" s="3">
        <v>11</v>
      </c>
      <c r="B25" s="41"/>
      <c r="C25" s="42"/>
      <c r="D25" s="3" t="s">
        <v>20</v>
      </c>
      <c r="E25" s="4">
        <v>2538.4299999999998</v>
      </c>
      <c r="F25" s="3" t="s">
        <v>26</v>
      </c>
    </row>
    <row r="26" spans="1:9" x14ac:dyDescent="0.2">
      <c r="A26" s="3">
        <v>12</v>
      </c>
      <c r="B26" s="41"/>
      <c r="C26" s="42"/>
      <c r="D26" s="3" t="s">
        <v>27</v>
      </c>
      <c r="E26" s="4">
        <v>2803.34</v>
      </c>
      <c r="F26" s="3" t="s">
        <v>26</v>
      </c>
    </row>
    <row r="27" spans="1:9" x14ac:dyDescent="0.2">
      <c r="A27" s="3">
        <v>13</v>
      </c>
      <c r="B27" s="41"/>
      <c r="C27" s="42"/>
      <c r="D27" s="3" t="s">
        <v>28</v>
      </c>
      <c r="E27" s="4">
        <v>3407.49</v>
      </c>
      <c r="F27" s="3" t="s">
        <v>26</v>
      </c>
    </row>
    <row r="28" spans="1:9" x14ac:dyDescent="0.2">
      <c r="A28" s="3"/>
      <c r="B28" s="43"/>
      <c r="C28" s="44"/>
      <c r="D28" s="3" t="s">
        <v>29</v>
      </c>
      <c r="E28" s="4">
        <v>0</v>
      </c>
      <c r="F28" s="3" t="s">
        <v>26</v>
      </c>
    </row>
    <row r="29" spans="1:9" x14ac:dyDescent="0.2">
      <c r="A29" s="3">
        <v>14</v>
      </c>
      <c r="B29" s="30" t="s">
        <v>30</v>
      </c>
      <c r="C29" s="31"/>
      <c r="D29" s="3" t="s">
        <v>18</v>
      </c>
      <c r="E29" s="4">
        <v>922.16553999999996</v>
      </c>
      <c r="F29" s="3" t="s">
        <v>31</v>
      </c>
    </row>
    <row r="30" spans="1:9" x14ac:dyDescent="0.2">
      <c r="A30" s="3">
        <v>15</v>
      </c>
      <c r="B30" s="32"/>
      <c r="C30" s="33"/>
      <c r="D30" s="3" t="s">
        <v>20</v>
      </c>
      <c r="E30" s="4">
        <v>1428.396</v>
      </c>
      <c r="F30" s="3" t="s">
        <v>31</v>
      </c>
    </row>
    <row r="31" spans="1:9" x14ac:dyDescent="0.2">
      <c r="A31" s="3">
        <v>16</v>
      </c>
      <c r="B31" s="32"/>
      <c r="C31" s="33"/>
      <c r="D31" s="3" t="s">
        <v>27</v>
      </c>
      <c r="E31" s="4">
        <v>1141.9259999999999</v>
      </c>
      <c r="F31" s="3" t="s">
        <v>31</v>
      </c>
    </row>
    <row r="32" spans="1:9" x14ac:dyDescent="0.2">
      <c r="A32" s="3">
        <v>17</v>
      </c>
      <c r="B32" s="32"/>
      <c r="C32" s="33"/>
      <c r="D32" s="3" t="s">
        <v>28</v>
      </c>
      <c r="E32" s="4">
        <v>912.98613</v>
      </c>
      <c r="F32" s="3" t="s">
        <v>31</v>
      </c>
    </row>
    <row r="33" spans="1:10" x14ac:dyDescent="0.2">
      <c r="A33" s="3"/>
      <c r="B33" s="34"/>
      <c r="C33" s="35"/>
      <c r="D33" s="3" t="s">
        <v>29</v>
      </c>
      <c r="E33" s="4">
        <v>0</v>
      </c>
      <c r="F33" s="3" t="s">
        <v>31</v>
      </c>
    </row>
    <row r="34" spans="1:10" x14ac:dyDescent="0.2">
      <c r="A34" s="3">
        <v>14</v>
      </c>
      <c r="B34" s="30" t="s">
        <v>32</v>
      </c>
      <c r="C34" s="31"/>
      <c r="D34" s="3" t="s">
        <v>18</v>
      </c>
      <c r="E34" s="4">
        <v>67.150000000000006</v>
      </c>
      <c r="F34" s="3" t="s">
        <v>26</v>
      </c>
    </row>
    <row r="35" spans="1:10" x14ac:dyDescent="0.2">
      <c r="A35" s="3">
        <v>15</v>
      </c>
      <c r="B35" s="32"/>
      <c r="C35" s="33"/>
      <c r="D35" s="3" t="s">
        <v>20</v>
      </c>
      <c r="E35" s="4">
        <v>150.15</v>
      </c>
      <c r="F35" s="3" t="s">
        <v>26</v>
      </c>
    </row>
    <row r="36" spans="1:10" x14ac:dyDescent="0.2">
      <c r="A36" s="3">
        <v>16</v>
      </c>
      <c r="B36" s="32"/>
      <c r="C36" s="33"/>
      <c r="D36" s="3" t="s">
        <v>27</v>
      </c>
      <c r="E36" s="4">
        <v>200.83</v>
      </c>
      <c r="F36" s="3" t="s">
        <v>26</v>
      </c>
    </row>
    <row r="37" spans="1:10" x14ac:dyDescent="0.2">
      <c r="A37" s="3">
        <v>17</v>
      </c>
      <c r="B37" s="32"/>
      <c r="C37" s="33"/>
      <c r="D37" s="3" t="s">
        <v>28</v>
      </c>
      <c r="E37" s="4">
        <v>536.13</v>
      </c>
      <c r="F37" s="3" t="s">
        <v>26</v>
      </c>
    </row>
    <row r="38" spans="1:10" x14ac:dyDescent="0.2">
      <c r="A38" s="3"/>
      <c r="B38" s="34"/>
      <c r="C38" s="35"/>
      <c r="D38" s="3" t="s">
        <v>29</v>
      </c>
      <c r="E38" s="4">
        <v>0</v>
      </c>
      <c r="F38" s="3" t="s">
        <v>26</v>
      </c>
    </row>
    <row r="39" spans="1:10" ht="24.75" customHeight="1" x14ac:dyDescent="0.2">
      <c r="A39" s="3">
        <v>18</v>
      </c>
      <c r="B39" s="25" t="s">
        <v>33</v>
      </c>
      <c r="C39" s="25"/>
      <c r="D39" s="25"/>
      <c r="E39" s="4">
        <f>E40+E41</f>
        <v>23194.865193521702</v>
      </c>
      <c r="F39" s="3" t="s">
        <v>12</v>
      </c>
      <c r="G39" s="28"/>
      <c r="H39" s="29"/>
      <c r="I39" s="29"/>
      <c r="J39" s="29"/>
    </row>
    <row r="40" spans="1:10" ht="24" customHeight="1" x14ac:dyDescent="0.2">
      <c r="A40" s="3">
        <v>19</v>
      </c>
      <c r="B40" s="25" t="s">
        <v>34</v>
      </c>
      <c r="C40" s="25"/>
      <c r="D40" s="25"/>
      <c r="E40" s="4">
        <f>E14*E37/1000</f>
        <v>5486.5040472899991</v>
      </c>
      <c r="F40" s="3" t="s">
        <v>12</v>
      </c>
      <c r="G40" s="28"/>
      <c r="H40" s="29"/>
      <c r="I40" s="29"/>
      <c r="J40" s="29"/>
    </row>
    <row r="41" spans="1:10" ht="27" customHeight="1" x14ac:dyDescent="0.2">
      <c r="A41" s="3">
        <v>20</v>
      </c>
      <c r="B41" s="25" t="s">
        <v>35</v>
      </c>
      <c r="C41" s="25"/>
      <c r="D41" s="25"/>
      <c r="E41" s="4">
        <f>E4*E32</f>
        <v>17708.361146231702</v>
      </c>
      <c r="F41" s="3" t="s">
        <v>12</v>
      </c>
      <c r="G41" s="28"/>
      <c r="H41" s="29"/>
      <c r="I41" s="29"/>
      <c r="J41" s="29"/>
    </row>
    <row r="42" spans="1:10" ht="25.5" customHeight="1" x14ac:dyDescent="0.2">
      <c r="A42" s="3">
        <v>21</v>
      </c>
      <c r="B42" s="25" t="s">
        <v>36</v>
      </c>
      <c r="C42" s="25"/>
      <c r="D42" s="25"/>
      <c r="E42" s="4">
        <f>E41-E11</f>
        <v>2534.5761462317023</v>
      </c>
      <c r="F42" s="3" t="s">
        <v>12</v>
      </c>
      <c r="G42" s="28"/>
      <c r="H42" s="29"/>
      <c r="I42" s="29"/>
      <c r="J42" s="29"/>
    </row>
    <row r="43" spans="1:10" x14ac:dyDescent="0.2">
      <c r="A43" s="3">
        <v>22</v>
      </c>
      <c r="B43" s="23" t="s">
        <v>37</v>
      </c>
      <c r="C43" s="23"/>
      <c r="D43" s="23"/>
      <c r="E43" s="4">
        <v>2246.5500000000002</v>
      </c>
      <c r="F43" s="3" t="s">
        <v>26</v>
      </c>
      <c r="G43" s="26"/>
      <c r="H43" s="27"/>
      <c r="I43" s="27"/>
      <c r="J43" s="27"/>
    </row>
    <row r="44" spans="1:10" x14ac:dyDescent="0.2">
      <c r="A44" s="3">
        <v>23</v>
      </c>
      <c r="B44" s="23" t="s">
        <v>38</v>
      </c>
      <c r="C44" s="23"/>
      <c r="D44" s="23"/>
      <c r="E44" s="4">
        <f>E12*E43/1000</f>
        <v>5073.9965281444329</v>
      </c>
      <c r="F44" s="3" t="s">
        <v>12</v>
      </c>
      <c r="G44" s="26"/>
      <c r="H44" s="27"/>
      <c r="I44" s="27"/>
      <c r="J44" s="27"/>
    </row>
    <row r="45" spans="1:10" ht="24.75" customHeight="1" x14ac:dyDescent="0.2">
      <c r="A45" s="3">
        <v>24</v>
      </c>
      <c r="B45" s="25" t="s">
        <v>39</v>
      </c>
      <c r="C45" s="25"/>
      <c r="D45" s="25"/>
      <c r="E45" s="4">
        <f>E40-E44</f>
        <v>412.50751914556622</v>
      </c>
      <c r="F45" s="3" t="s">
        <v>12</v>
      </c>
      <c r="G45" s="26"/>
      <c r="H45" s="27"/>
      <c r="I45" s="27"/>
      <c r="J45" s="27"/>
    </row>
    <row r="46" spans="1:10" x14ac:dyDescent="0.2">
      <c r="A46" s="3">
        <v>25</v>
      </c>
      <c r="B46" s="23" t="s">
        <v>40</v>
      </c>
      <c r="C46" s="23"/>
      <c r="D46" s="23"/>
      <c r="E46" s="23"/>
      <c r="F46" s="23"/>
    </row>
    <row r="47" spans="1:10" x14ac:dyDescent="0.2">
      <c r="A47" s="3">
        <v>26</v>
      </c>
      <c r="B47" s="23" t="s">
        <v>41</v>
      </c>
      <c r="C47" s="23"/>
      <c r="D47" s="23"/>
      <c r="E47" s="4">
        <f>(E42/E10/6)*1000</f>
        <v>72832.647880221324</v>
      </c>
      <c r="F47" s="3" t="s">
        <v>42</v>
      </c>
      <c r="G47" s="26"/>
      <c r="H47" s="27"/>
      <c r="I47" s="27"/>
      <c r="J47" s="27"/>
    </row>
    <row r="48" spans="1:10" x14ac:dyDescent="0.2">
      <c r="A48" s="3">
        <v>27</v>
      </c>
      <c r="B48" s="23" t="s">
        <v>43</v>
      </c>
      <c r="C48" s="23"/>
      <c r="D48" s="23"/>
      <c r="E48" s="4">
        <f>(E45/(E3-E5-E13))*1000</f>
        <v>33.021455999999993</v>
      </c>
      <c r="F48" s="3" t="s">
        <v>26</v>
      </c>
      <c r="G48" s="26"/>
      <c r="H48" s="27"/>
      <c r="I48" s="27"/>
      <c r="J48" s="27"/>
    </row>
    <row r="49" spans="1:15" x14ac:dyDescent="0.2">
      <c r="A49" s="3">
        <v>28</v>
      </c>
      <c r="B49" s="23" t="s">
        <v>44</v>
      </c>
      <c r="C49" s="23"/>
      <c r="D49" s="23"/>
      <c r="E49" s="4">
        <f>(E42+E45)/(E3-E5-E13)*1000</f>
        <v>235.91568412170645</v>
      </c>
      <c r="F49" s="3" t="s">
        <v>26</v>
      </c>
    </row>
    <row r="51" spans="1:15" ht="12.75" customHeight="1" x14ac:dyDescent="0.2">
      <c r="A51" s="24" t="s">
        <v>45</v>
      </c>
      <c r="B51" s="24"/>
      <c r="C51" s="24"/>
      <c r="D51" s="24"/>
      <c r="E51" s="24"/>
      <c r="F51" s="24"/>
    </row>
    <row r="52" spans="1:15" ht="27.75" customHeight="1" x14ac:dyDescent="0.25">
      <c r="A52" s="24"/>
      <c r="B52" s="24"/>
      <c r="C52" s="24"/>
      <c r="D52" s="24"/>
      <c r="E52" s="24"/>
      <c r="F52" s="24"/>
      <c r="I52" s="15"/>
      <c r="J52" s="16"/>
      <c r="O52" s="6"/>
    </row>
    <row r="53" spans="1:15" ht="15" x14ac:dyDescent="0.2">
      <c r="A53" s="17"/>
      <c r="B53" s="17"/>
      <c r="C53" s="17"/>
      <c r="D53" s="17"/>
      <c r="I53" s="16"/>
      <c r="J53" s="16"/>
    </row>
    <row r="54" spans="1:15" ht="29.25" customHeight="1" x14ac:dyDescent="0.2">
      <c r="A54" s="24"/>
      <c r="B54" s="24"/>
      <c r="C54" s="24"/>
      <c r="D54" s="24"/>
      <c r="E54" s="18"/>
      <c r="I54" s="19"/>
      <c r="J54" s="16"/>
    </row>
    <row r="55" spans="1:15" ht="17.25" customHeight="1" x14ac:dyDescent="0.25">
      <c r="A55" s="20"/>
      <c r="B55" s="20"/>
      <c r="C55" s="20"/>
      <c r="D55" s="20"/>
      <c r="E55" s="21"/>
      <c r="I55" s="16"/>
      <c r="J55" s="16"/>
    </row>
    <row r="56" spans="1:15" ht="30.75" customHeight="1" x14ac:dyDescent="0.2">
      <c r="A56" s="24"/>
      <c r="B56" s="24"/>
      <c r="C56" s="24"/>
      <c r="D56" s="24"/>
      <c r="E56" s="18"/>
      <c r="I56" s="19"/>
      <c r="J56" s="16"/>
    </row>
    <row r="57" spans="1:15" ht="12.75" customHeight="1" x14ac:dyDescent="0.2">
      <c r="F57" s="22"/>
    </row>
    <row r="58" spans="1:15" ht="25.5" customHeight="1" x14ac:dyDescent="0.2"/>
  </sheetData>
  <mergeCells count="42">
    <mergeCell ref="B13:D13"/>
    <mergeCell ref="A1:F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C12"/>
    <mergeCell ref="B41:D41"/>
    <mergeCell ref="G41:J41"/>
    <mergeCell ref="B14:D14"/>
    <mergeCell ref="B17:F17"/>
    <mergeCell ref="B20:F20"/>
    <mergeCell ref="B23:F23"/>
    <mergeCell ref="B24:C28"/>
    <mergeCell ref="B29:C33"/>
    <mergeCell ref="B34:C38"/>
    <mergeCell ref="B39:D39"/>
    <mergeCell ref="G39:J39"/>
    <mergeCell ref="B40:D40"/>
    <mergeCell ref="G40:J40"/>
    <mergeCell ref="B42:D42"/>
    <mergeCell ref="G42:J42"/>
    <mergeCell ref="B43:D43"/>
    <mergeCell ref="G43:J43"/>
    <mergeCell ref="B44:D44"/>
    <mergeCell ref="G44:J44"/>
    <mergeCell ref="G45:J45"/>
    <mergeCell ref="B46:F46"/>
    <mergeCell ref="B47:D47"/>
    <mergeCell ref="G47:J47"/>
    <mergeCell ref="B48:D48"/>
    <mergeCell ref="G48:J48"/>
    <mergeCell ref="B49:D49"/>
    <mergeCell ref="A51:F52"/>
    <mergeCell ref="A54:D54"/>
    <mergeCell ref="A56:D56"/>
    <mergeCell ref="B45:D4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котел снизу 1 пол</vt:lpstr>
      <vt:lpstr>котел снизу 2 пол</vt:lpstr>
      <vt:lpstr>'котел снизу 1 пол'!Область_печати</vt:lpstr>
      <vt:lpstr>'котел снизу 2 пол'!Область_печати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Верещака Анна Валерьевна</dc:creator>
  <cp:lastModifiedBy>Верещака Анна Валерьевна</cp:lastModifiedBy>
  <dcterms:created xsi:type="dcterms:W3CDTF">2022-02-24T04:49:22Z</dcterms:created>
  <dcterms:modified xsi:type="dcterms:W3CDTF">2022-02-24T05:19:39Z</dcterms:modified>
</cp:coreProperties>
</file>